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<sst xmlns="http://schemas.openxmlformats.org/spreadsheetml/2006/main" count="2140" uniqueCount="889">
  <si>
    <t>2022年第一批+第二批援企稳岗返还名单</t>
  </si>
  <si>
    <t>序号</t>
  </si>
  <si>
    <t>单位名称</t>
  </si>
  <si>
    <t>上年度月均参保人数</t>
  </si>
  <si>
    <t>补贴金额</t>
  </si>
  <si>
    <t>开户名称</t>
  </si>
  <si>
    <t>返还年度</t>
  </si>
  <si>
    <t>赤峰森林木家具有限公司</t>
  </si>
  <si>
    <t>2021年</t>
  </si>
  <si>
    <t>赤峰市德医美口腔医院有限公司</t>
  </si>
  <si>
    <t>内蒙古百计装饰工程有限公司</t>
  </si>
  <si>
    <t>赤峰市津辽达线缆销售有限公司</t>
  </si>
  <si>
    <t>赤峰普捷农资有限公司</t>
  </si>
  <si>
    <t>赤峰畅诚道路养护材料有限公司</t>
  </si>
  <si>
    <t>赤峰市秦航商贸有限公司</t>
  </si>
  <si>
    <t>赤峰市质恒设备安装有限公司</t>
  </si>
  <si>
    <t>内蒙古屯元教育科技有限公司</t>
  </si>
  <si>
    <t>赤峰富恒建筑工程有限责任公司</t>
  </si>
  <si>
    <t>赤峰市红山区雅美口腔门诊部</t>
  </si>
  <si>
    <t>赤峰团结物业服务有限公司</t>
  </si>
  <si>
    <t>赤峰邦吉凯富达汽车交易市场有限公司</t>
  </si>
  <si>
    <t>赤峰市天璇科技有限公司</t>
  </si>
  <si>
    <t>赤峰新正电工技术服务有限公司（市本级）</t>
  </si>
  <si>
    <t>赤峰新正电工技术服务有限公司</t>
  </si>
  <si>
    <t>北京科利沃德医疗器械有限公司赤峰分公司</t>
  </si>
  <si>
    <t>赤峰志达言信信息科技有限公司</t>
  </si>
  <si>
    <t>内蒙古邦嘉商贸有限公司</t>
  </si>
  <si>
    <t>赤峰慧蒙商贸有限公司</t>
  </si>
  <si>
    <t>赤峰安派茁之冠商贸有限公司</t>
  </si>
  <si>
    <t>赤峰韵格教育培训学校有限公司</t>
  </si>
  <si>
    <t>赤峰市琳赢商贸有限公司</t>
  </si>
  <si>
    <t>内蒙古仁运医疗器械有限公司</t>
  </si>
  <si>
    <t>内蒙古绒品商贸有限公司</t>
  </si>
  <si>
    <t>赤峰博众汽车贸易有限公司</t>
  </si>
  <si>
    <t>内蒙古浩泰工程造价咨询有限公司</t>
  </si>
  <si>
    <t>内蒙古壹然房地产经纪有限公司</t>
  </si>
  <si>
    <t>赤峰市天晟物流有限公司</t>
  </si>
  <si>
    <t>内蒙古衡远测绘有限公司</t>
  </si>
  <si>
    <t>内蒙古科雷腾科技有限公司</t>
  </si>
  <si>
    <t>赤峰市君泰汽车销售服务有限公司</t>
  </si>
  <si>
    <t>内蒙古腾飞盛景建设工程有限公司</t>
  </si>
  <si>
    <t>赤峰联全商贸有限公司</t>
  </si>
  <si>
    <t>赤峰市澳诚商贸有限公司</t>
  </si>
  <si>
    <t>赤峰瑞源房地产开发有限公司</t>
  </si>
  <si>
    <t>内蒙古铭展消防安全技术有限责任公司</t>
  </si>
  <si>
    <t>赤峰悦和房地产开发有限公司</t>
  </si>
  <si>
    <t>赤峰广邦汽贸有限责任公司</t>
  </si>
  <si>
    <t>内蒙古德顺锦程信息技术有限公司</t>
  </si>
  <si>
    <t>内蒙古润宇工程项目管理有限公司</t>
  </si>
  <si>
    <t>内蒙古宣政建设工程有限公司</t>
  </si>
  <si>
    <t>赤峰市浩慧商贸有限责任公司</t>
  </si>
  <si>
    <t>内蒙古耀恒商贸有限责任公司</t>
  </si>
  <si>
    <t>内蒙古瑞博电子科技有限公司</t>
  </si>
  <si>
    <t>赤峰天骁运输有限责任公司</t>
  </si>
  <si>
    <t>赤峰欧迪科技有限公司</t>
  </si>
  <si>
    <t>赤峰坤展汽车销售服务有限公司</t>
  </si>
  <si>
    <t>内蒙古伍技网络工程有限公司</t>
  </si>
  <si>
    <t>赤峰百盈装饰装潢有限公司</t>
  </si>
  <si>
    <t>赤峰汇瀚科技有限公司</t>
  </si>
  <si>
    <t>赤峰信禄财务咨询有限公司</t>
  </si>
  <si>
    <t>内蒙古医方制药有限公司</t>
  </si>
  <si>
    <t>内蒙古东展电力建设有限公司</t>
  </si>
  <si>
    <t>赤峰启一航教育培训学校有限公司</t>
  </si>
  <si>
    <t>赤峰市绿真商贸有限公司</t>
  </si>
  <si>
    <t>内蒙古桑根牧场食品有限公司</t>
  </si>
  <si>
    <t>内蒙古跨跃商贸有限责任公司</t>
  </si>
  <si>
    <t>赤峰恒富房地产开发有限公司</t>
  </si>
  <si>
    <t>赤峰聚昌废旧物资有限责任公司</t>
  </si>
  <si>
    <t>内蒙古聪声医疗器械有限责任公司赤峰第二分公司</t>
  </si>
  <si>
    <t>内蒙古泰榑项目管理有限公司</t>
  </si>
  <si>
    <t>内蒙古赛达物流有限公司</t>
  </si>
  <si>
    <t>内蒙古清韵科技有限公司</t>
  </si>
  <si>
    <t>赤峰基庆企业管理咨询有限公司</t>
  </si>
  <si>
    <t>赤峰零晶广告传媒有限公司</t>
  </si>
  <si>
    <t>赤峰利仑企业管理咨询有限公司</t>
  </si>
  <si>
    <t>赤峰良圆企业管理咨询有限公司</t>
  </si>
  <si>
    <t>赤峰市红山区晟韵体育用品商行</t>
  </si>
  <si>
    <t>赤峰欣朴广告传媒有限公司</t>
  </si>
  <si>
    <t>赤峰金税财务信息咨询有限公司</t>
  </si>
  <si>
    <t>赤峰州驰机械设备销售有限公司</t>
  </si>
  <si>
    <t>赤峰振修汽车服务有限公司</t>
  </si>
  <si>
    <t>赤峰志卓广告传媒有限公司</t>
  </si>
  <si>
    <t>赤峰谷米来贸易有限公司</t>
  </si>
  <si>
    <t>赤峰博亮建材有限公司</t>
  </si>
  <si>
    <t>赤峰市赤香食品有限公司</t>
  </si>
  <si>
    <t>内蒙古国民工程项目管理有限公司</t>
  </si>
  <si>
    <t>内蒙古中炯医疗器械有限公司</t>
  </si>
  <si>
    <t>赤峰神树信息咨询有限公司</t>
  </si>
  <si>
    <t>红山区炎冰食品店</t>
  </si>
  <si>
    <t>赤峰瑞彤房地产开发有限责任公司</t>
  </si>
  <si>
    <t>内蒙古橡树电子科技有限公司</t>
  </si>
  <si>
    <t>赤峰阜蒙智能科技有限公司</t>
  </si>
  <si>
    <t>赤峰中土环保技术有限公司</t>
  </si>
  <si>
    <t>内蒙古德特环保技术有限公司</t>
  </si>
  <si>
    <t>赤峰新动力商贸有限公司</t>
  </si>
  <si>
    <t>赤峰市优选家房地产销售第二十三连锁门店</t>
  </si>
  <si>
    <t>赤峰市优选家房地产销售第四连锁门店</t>
  </si>
  <si>
    <t>赤峰市优选家房地产销售第三连锁门店</t>
  </si>
  <si>
    <t>赤峰市优选家房地产销售第二连锁门店</t>
  </si>
  <si>
    <t>赤峰市优选家房地产销售第一连锁门店</t>
  </si>
  <si>
    <t>赤峰泰达农畜产品有限公司</t>
  </si>
  <si>
    <t>赤峰众万商贸有限公司</t>
  </si>
  <si>
    <t>内蒙古道富仪器设备有限公司</t>
  </si>
  <si>
    <t>赤峰民合燃油燃气有限公司</t>
  </si>
  <si>
    <t>赤峰市吉航商贸有限公司</t>
  </si>
  <si>
    <t>赤峰汉云电子产品有限责任公司</t>
  </si>
  <si>
    <t>赤峰百兴物业管理有限公司</t>
  </si>
  <si>
    <t>赤峰市谦高商贸有限公司</t>
  </si>
  <si>
    <t>赤峰市鼎大商贸有限责任公司</t>
  </si>
  <si>
    <t>内蒙古京宽网络信息服务有限公司</t>
  </si>
  <si>
    <t>内蒙古顺帆建材有限公司</t>
  </si>
  <si>
    <t>赤峰市君正汽车销售服务有限公司</t>
  </si>
  <si>
    <t>赤峰市拓坤商贸有限公司</t>
  </si>
  <si>
    <t>内蒙古中美物业管理有限责任公司</t>
  </si>
  <si>
    <t>赤峰宝旺商贸有限公司</t>
  </si>
  <si>
    <t>赤峰乾宁餐饮有限公司</t>
  </si>
  <si>
    <t>赤峰德克商贸有限公司</t>
  </si>
  <si>
    <t>赤峰市信辉财务咨询有限责任公司</t>
  </si>
  <si>
    <t>内蒙古崇济医药有限公司</t>
  </si>
  <si>
    <t>赤峰融创文化传媒有限公司</t>
  </si>
  <si>
    <t>赤峰正邦物流有限责任公司</t>
  </si>
  <si>
    <t>启旺建设有限公司赤峰分公司</t>
  </si>
  <si>
    <t>赤峰安凯医疗器械有限公司</t>
  </si>
  <si>
    <t>赤峰市海林物业管理有限责任公司</t>
  </si>
  <si>
    <t>赤峰市恒正商贸有限公司</t>
  </si>
  <si>
    <t>赤峰赢聚网络科技有限责任公司</t>
  </si>
  <si>
    <t>赤峰市极限教育培训学校有限公司</t>
  </si>
  <si>
    <t>赤峰旺祥运动器材有限公司</t>
  </si>
  <si>
    <t>赤峰惠泽清运服务有限公司</t>
  </si>
  <si>
    <t>赤峰郡毅物业管理有限公司</t>
  </si>
  <si>
    <t>内蒙古云趣网络科技有限公司</t>
  </si>
  <si>
    <t>赤峰市祥芝商贸有限公司</t>
  </si>
  <si>
    <t>赤峰梁毅房地产开发有限公司</t>
  </si>
  <si>
    <t>赤峰秋诚商贸有限公司</t>
  </si>
  <si>
    <t>赤峰市优选家房地产销售第十二连锁门店</t>
  </si>
  <si>
    <t>赤峰市优选家房地产销售第十三连锁门店</t>
  </si>
  <si>
    <t>赤峰德坤医疗器械有限公司</t>
  </si>
  <si>
    <t>内蒙古优冠教学设备有限公司</t>
  </si>
  <si>
    <t>赤峰经方医药技术开发有限责任公司</t>
  </si>
  <si>
    <t>北京市政路桥管理养护集团有限公司赤峰分公司</t>
  </si>
  <si>
    <t>赤峰市鸿镜隆物流有限公司</t>
  </si>
  <si>
    <t>赤峰泰亚建材销售有限公司</t>
  </si>
  <si>
    <t>赤峰清源房地产开发有限公司</t>
  </si>
  <si>
    <t>赤峰龙掌柜商贸有限公司</t>
  </si>
  <si>
    <t>赤峰赤健药店</t>
  </si>
  <si>
    <t>内蒙古同广润创业服务有限公司</t>
  </si>
  <si>
    <t>赤峰市志富化工产品有限公司</t>
  </si>
  <si>
    <t>赤峰志远商贸有限责任公司</t>
  </si>
  <si>
    <t>内蒙古公图教育咨询有限公司</t>
  </si>
  <si>
    <t>赤峰市晶锐钻探工具有限公司</t>
  </si>
  <si>
    <t>赤峰大力装饰工程有限公司</t>
  </si>
  <si>
    <t>赤峰市华祥照明工程有限公司</t>
  </si>
  <si>
    <t>赤峰鑫乾博珠宝有限公司</t>
  </si>
  <si>
    <t>赤峰市北融建筑工程有限公司</t>
  </si>
  <si>
    <t>赤峰久通物业服务有限公司</t>
  </si>
  <si>
    <t>赤峰市航宇商贸有限责任公司</t>
  </si>
  <si>
    <t>赤峰智达文化用品有限公司</t>
  </si>
  <si>
    <t>赤峰市赫日汽车销售有限公司</t>
  </si>
  <si>
    <t>赤峰小刚商贸有限公司</t>
  </si>
  <si>
    <t>赤峰市泽天商贸有限责任公司</t>
  </si>
  <si>
    <t>赤峰市北圣商务服务有限公司</t>
  </si>
  <si>
    <t>赤峰扬帆商贸有限责任公司</t>
  </si>
  <si>
    <t>赤峰兴晓商贸有限公司</t>
  </si>
  <si>
    <t>赤峰科仪测绘设备有限责任公司</t>
  </si>
  <si>
    <t>内蒙古草原兴发食品有限公司冷冻食品厂</t>
  </si>
  <si>
    <t>赤峰市大陆汽车救援有限公司</t>
  </si>
  <si>
    <t>赤峰北联电气设备制造有限公司</t>
  </si>
  <si>
    <t>赤峰乐达科技有限公司</t>
  </si>
  <si>
    <t>赤峰至善压力管道安装有限公司</t>
  </si>
  <si>
    <t>内蒙古九玖产城科技发展有限公司</t>
  </si>
  <si>
    <t>赤峰金轩商贸有限公司</t>
  </si>
  <si>
    <t>赤峰金广商业管理有限公司</t>
  </si>
  <si>
    <t>赤峰市臣海商贸有限公司</t>
  </si>
  <si>
    <t>赤峰大信工程造价咨询有限责任公司</t>
  </si>
  <si>
    <t>赤峰利沃汽车销售服务有限公司</t>
  </si>
  <si>
    <t>赤峰旅拍摄影有限公司</t>
  </si>
  <si>
    <t>内蒙古卓嘉医疗器械有限公司</t>
  </si>
  <si>
    <t>赤峰龙朔堂大药房有限公司</t>
  </si>
  <si>
    <t>赤峰市优选家房地产销售第二十连锁门店</t>
  </si>
  <si>
    <t>内蒙古中惠建筑工程有限公司</t>
  </si>
  <si>
    <t>赤峰新冠建筑工程有限公司</t>
  </si>
  <si>
    <t>赤峰市优选家房地产销售第十九连锁门店</t>
  </si>
  <si>
    <t>赤峰市优选家房地产销售第十八连锁门店</t>
  </si>
  <si>
    <t>赤峰市优选家房地产销售第十七连锁门店</t>
  </si>
  <si>
    <t>赤峰广济肾病医院有限公司</t>
  </si>
  <si>
    <t>赤峰琦晟商贸有限责任公司</t>
  </si>
  <si>
    <t>赤峰中泰环保技术有限公司</t>
  </si>
  <si>
    <t>内蒙古卓信建设工程检测有限公司</t>
  </si>
  <si>
    <t>赤峰汇海建筑工程有限公司</t>
  </si>
  <si>
    <t>赤峰驼仁文化传媒有限公司</t>
  </si>
  <si>
    <t>赤峰剑宇网络工程有限公司</t>
  </si>
  <si>
    <t>赤峰市云腾网络科技有限公司</t>
  </si>
  <si>
    <t>赤峰兴通空调设备安装有限公司</t>
  </si>
  <si>
    <t>赤峰兴通商贸有限公司</t>
  </si>
  <si>
    <t>赤峰湘水医疗器械有限公司</t>
  </si>
  <si>
    <t>赤峰市济慈大药房有限公司</t>
  </si>
  <si>
    <t>赤峰爱瑞商贸有限公司</t>
  </si>
  <si>
    <t>内蒙古蒙东酣客文化传媒有限公司</t>
  </si>
  <si>
    <t>赤峰京环环境服务有限公司</t>
  </si>
  <si>
    <t>赤峰京阔办公设备有限责任公司</t>
  </si>
  <si>
    <t>赤峰领先未来科技有限公司</t>
  </si>
  <si>
    <t>赤峰赛博建筑装饰有限公司</t>
  </si>
  <si>
    <t>赤峰央美文化传媒有限公司</t>
  </si>
  <si>
    <t>赤峰市斗焕喜来健医疗器械有限公司</t>
  </si>
  <si>
    <t>巴林左旗富邦汽贸有限责任公司赤峰分公司</t>
  </si>
  <si>
    <t>赤峰弘巢建筑劳务有限公司</t>
  </si>
  <si>
    <t>赤峰自来医药咨询有限公司</t>
  </si>
  <si>
    <t>赤峰市首秦商贸有限公司</t>
  </si>
  <si>
    <t>内蒙古风廓线环境技术咨询有限公司</t>
  </si>
  <si>
    <t>赤峰世顺汽车销售有限公司</t>
  </si>
  <si>
    <t>赤峰市盈拓商贸有限公司</t>
  </si>
  <si>
    <t>赤峰市普惠财务咨询服务有限公司</t>
  </si>
  <si>
    <t>赤峰硕鑫医药咨询有限公司</t>
  </si>
  <si>
    <t>赤峰光飞工程机械有限公司</t>
  </si>
  <si>
    <t>内蒙古昊明项目管理有限公司</t>
  </si>
  <si>
    <t>赤峰通全商贸有限责任公司</t>
  </si>
  <si>
    <t>赤峰盼旺装饰装潢工程有限公司</t>
  </si>
  <si>
    <t>内蒙古创合科技有限公司</t>
  </si>
  <si>
    <t>赤峰仁义商贸有限公司</t>
  </si>
  <si>
    <t>内蒙古塞纳印象健康管理有限公司</t>
  </si>
  <si>
    <t>赤峰优曼姿化妆品有限公司</t>
  </si>
  <si>
    <t>赤峰市九宸建筑物资有限责任公司</t>
  </si>
  <si>
    <t>赤峰博雅物业服务有限公司</t>
  </si>
  <si>
    <t>内蒙古龙广腾广场商业管理有限责任公司</t>
  </si>
  <si>
    <t>赤峰驰睿建筑装饰工程设计有限公司</t>
  </si>
  <si>
    <t>赤峰亿瑞电力设备有限公司</t>
  </si>
  <si>
    <t>赤峰市麦田房地产经纪有限公司</t>
  </si>
  <si>
    <t>赤峰讯源电子科技有限责任公司</t>
  </si>
  <si>
    <t>内蒙古佳烨环保科技有限公司</t>
  </si>
  <si>
    <t>赤峰博文建筑劳务分包有限公司</t>
  </si>
  <si>
    <t>赤峰日安商贸有限公司</t>
  </si>
  <si>
    <t>内蒙古久辰商贸有限公司</t>
  </si>
  <si>
    <t>赤峰市启辰置业有限公司</t>
  </si>
  <si>
    <t>赤峰新敬凯工贸有限公司</t>
  </si>
  <si>
    <t>赤峰市蒙盾消防工程有限公司</t>
  </si>
  <si>
    <t>赤峰石材城贸易有限公司</t>
  </si>
  <si>
    <t>城达通信建设有限公司赤峰市分公司</t>
  </si>
  <si>
    <t>赤峰九州医院有限公司</t>
  </si>
  <si>
    <t>赤峰市盛能商贸有限责任公司</t>
  </si>
  <si>
    <t>赤峰市润邦商贸有限公司</t>
  </si>
  <si>
    <t>赤峰云康医疗器械有限公司</t>
  </si>
  <si>
    <t>赤峰泊士联汽车销售有限公司</t>
  </si>
  <si>
    <t>赤峰康辰医疗器械有限公司</t>
  </si>
  <si>
    <t>内蒙古立聪医疗器械有限公司</t>
  </si>
  <si>
    <t>赤峰迅达物流货运有限公司</t>
  </si>
  <si>
    <t>北京九一方案信息科技有限公司赤峰分公司</t>
  </si>
  <si>
    <t>赤峰同诚家政服务有限公司</t>
  </si>
  <si>
    <t>赤峰瑞云环保科技发展有限公司</t>
  </si>
  <si>
    <t>赤峰通焱商贸有限公司</t>
  </si>
  <si>
    <t>内蒙古赤马体育文化有限公司</t>
  </si>
  <si>
    <t>内蒙古三泉旅游发展有限公司</t>
  </si>
  <si>
    <t>赤峰金旭商务信息咨询有限公司</t>
  </si>
  <si>
    <t>赤峰市环回商贸有限责任公司</t>
  </si>
  <si>
    <t>赤峰百合酒店管理有限责任公司</t>
  </si>
  <si>
    <t>赤峰天骄建设工程造价咨询有限责任公司</t>
  </si>
  <si>
    <t>赤峰四维映画文化传媒有限公司</t>
  </si>
  <si>
    <t>赤峰市吉祥兄弟物流有限公司</t>
  </si>
  <si>
    <t>赤峰华通技术服务有限责任公司</t>
  </si>
  <si>
    <t>赤峰天意房地产土地资产评估有限公司</t>
  </si>
  <si>
    <t>内蒙古天蓝蓝航空科技有限公司</t>
  </si>
  <si>
    <t>赤峰卓捷商贸有限公司</t>
  </si>
  <si>
    <t>赤峰镒鼎商贸有限公司</t>
  </si>
  <si>
    <t>赤峰刘氏佳恒商贸有限公司</t>
  </si>
  <si>
    <t>赤峰饶氏商贸有限公司</t>
  </si>
  <si>
    <t>赤峰市驰瑞汽车贸易有限责任公司</t>
  </si>
  <si>
    <t>赤峰正邦建设工程质量检测有限公司</t>
  </si>
  <si>
    <t>赤峰市红山区尊瑞烟酒行</t>
  </si>
  <si>
    <t>赤峰风驰汽车贸易有限责任公司</t>
  </si>
  <si>
    <t>赤峰斯琦丽康医疗器械有限公司</t>
  </si>
  <si>
    <t>赤峰百岔河商贸有限公司</t>
  </si>
  <si>
    <t>赤峰神州旅行社有限责任公司</t>
  </si>
  <si>
    <t>赤峰市广力机械设备租赁有限责任公司</t>
  </si>
  <si>
    <t>赤峰正瑞医疗器械有限公司</t>
  </si>
  <si>
    <t>赤峰慧津建筑工程有限公司</t>
  </si>
  <si>
    <t>赤峰青年旅行社有限公司</t>
  </si>
  <si>
    <t>内蒙古中森智能终端技术研发有限公司</t>
  </si>
  <si>
    <t>赤峰天王房地产开发有限公司</t>
  </si>
  <si>
    <t>赤峰姑奶奶餐饮管理有限公司</t>
  </si>
  <si>
    <t>内蒙古大福资产评估事务所（普通合伙）</t>
  </si>
  <si>
    <t>赤峰勃强商贸有限公司</t>
  </si>
  <si>
    <t>赤峰洪达医疗器械有限公司</t>
  </si>
  <si>
    <t>赤峰科达医疗器械有限公司</t>
  </si>
  <si>
    <t>内蒙古方浩医疗器械有限公司</t>
  </si>
  <si>
    <t>内蒙古辽水建实业有限责任公司</t>
  </si>
  <si>
    <t>赤峰泽信房地产开发有限公司</t>
  </si>
  <si>
    <t>赤峰润泉商贸有限公司</t>
  </si>
  <si>
    <t>内蒙古弗莱邦驰盛仕汽车贸易有限公司</t>
  </si>
  <si>
    <t>内蒙古思成建筑装饰有限公司</t>
  </si>
  <si>
    <t>内蒙古科大工程项目管理有限责任公司赤峰分公司</t>
  </si>
  <si>
    <t>赤峰大咖商贸有限公司</t>
  </si>
  <si>
    <t>内蒙古礼慧文化咨询有限公司</t>
  </si>
  <si>
    <t>北京成公教育咨询有限责任公司赤峰分公司</t>
  </si>
  <si>
    <t>赤峰司盛科技有限责任公司</t>
  </si>
  <si>
    <t>赤峰华宝汽车维修服务有限公司</t>
  </si>
  <si>
    <t>红山区刘国庆西医诊所</t>
  </si>
  <si>
    <t>赤峰正禄农药销售有限公司</t>
  </si>
  <si>
    <t>赤峰巨合生物农药有限公司</t>
  </si>
  <si>
    <t>赤峰市铭信酒店有限责任公司</t>
  </si>
  <si>
    <t>内蒙古圣典暖通设备有限公司</t>
  </si>
  <si>
    <t>赤峰智汇云谷科技有限公司</t>
  </si>
  <si>
    <t>赤峰德凯迪商贸有限公司</t>
  </si>
  <si>
    <t>内蒙古得众信保险代理有限公司</t>
  </si>
  <si>
    <t>赤峰国保互联科技有限公司</t>
  </si>
  <si>
    <t>赤峰唯美物业服务有限责任公司</t>
  </si>
  <si>
    <t>赤峰旭航汽车销售有限公司</t>
  </si>
  <si>
    <t>赤峰亿超置业有限责任公司</t>
  </si>
  <si>
    <t>赤峰顺昌粮油有限责任公司</t>
  </si>
  <si>
    <t>赤峰恒胜财务咨询有限公司</t>
  </si>
  <si>
    <t>赤峰市优选家房地产销售连锁有限公司三东街分公司</t>
  </si>
  <si>
    <t>赤峰市优选家房地产销售第七连锁门店</t>
  </si>
  <si>
    <t>内蒙古科峰智能科技有限公司</t>
  </si>
  <si>
    <t>赤峰市优选家房地产销售第六连锁门店</t>
  </si>
  <si>
    <t>赤峰市优选家房地产销售第五连锁门店</t>
  </si>
  <si>
    <t>赤峰市淘牛商贸有限公司</t>
  </si>
  <si>
    <t>赤峰市通缘爆破有限责任公司</t>
  </si>
  <si>
    <t>赤峰沃夫农业技术服务有限公司</t>
  </si>
  <si>
    <t>赤峰坤德防水工程有限公司</t>
  </si>
  <si>
    <t>赤峰四维软件有限责任公司</t>
  </si>
  <si>
    <t>赤峰安博企业管理服务有限责任公司</t>
  </si>
  <si>
    <t>赤峰腾达建筑工程有限公司</t>
  </si>
  <si>
    <t>赤峰市优选家房地产销售连锁有限公司三西街分公司</t>
  </si>
  <si>
    <t>赤峰壮阔医疗器械有限公司</t>
  </si>
  <si>
    <t>内蒙古助康医疗器械有限责任公司</t>
  </si>
  <si>
    <t>赤峰亿荣企业管理有限公司</t>
  </si>
  <si>
    <t>内蒙古顺捷物流有限公司</t>
  </si>
  <si>
    <t>赤峰中石建筑工程有限责任公司</t>
  </si>
  <si>
    <t>赤峰市驾通驾驶人信息咨询有限公司</t>
  </si>
  <si>
    <t>赤峰嘉毅物业管理集团有限责任公司</t>
  </si>
  <si>
    <t>内蒙古众德企业管理服务有限公司</t>
  </si>
  <si>
    <t>内蒙古海杰职业卫生技术服务有限公司</t>
  </si>
  <si>
    <t>赤峰嘉达化工有限公司</t>
  </si>
  <si>
    <t>赤峰惠康医院有限公司</t>
  </si>
  <si>
    <t>江苏邦芒服务外包有限公司赤峰分公司</t>
  </si>
  <si>
    <t>红山区佳百超市</t>
  </si>
  <si>
    <t>赤峰鑫海节能建材有限公司</t>
  </si>
  <si>
    <t>赤峰新世纪航空服务有限公司</t>
  </si>
  <si>
    <t>赤峰世航汽车销售有限公司</t>
  </si>
  <si>
    <t>赤峰龙驰汽车贸易有限公司</t>
  </si>
  <si>
    <t>赤峰市沃泓商贸有限公司</t>
  </si>
  <si>
    <t>内蒙古西都日古建材有限公司</t>
  </si>
  <si>
    <t>赤峰市誉博商贸有限公司</t>
  </si>
  <si>
    <t>内蒙古辽水建实业有限责任公司红山混凝土分公司</t>
  </si>
  <si>
    <t>赤峰昌通工程质量检测有限公司</t>
  </si>
  <si>
    <t>赤峰市久兴装卸服务有限公司</t>
  </si>
  <si>
    <t>赤峰市奥泽建筑工程有限公司</t>
  </si>
  <si>
    <t>赤峰飞虎商贸有限公司</t>
  </si>
  <si>
    <t>赤峰埃晶电子科技有限公司</t>
  </si>
  <si>
    <t>赤峰腾跃建筑劳务有限公司</t>
  </si>
  <si>
    <t>赤峰恒亿投资开发有限公司</t>
  </si>
  <si>
    <t>赤峰国际陆港保税物流发展有限公司</t>
  </si>
  <si>
    <t>内蒙古圣昊外加剂有限公司</t>
  </si>
  <si>
    <t>赤峰市优选家房地产销售第十连锁门店</t>
  </si>
  <si>
    <t>赤峰紫芝中药有限公司</t>
  </si>
  <si>
    <t>赤峰市秦威助听器销售中心</t>
  </si>
  <si>
    <t>赤峰钱长江商贸有限公司</t>
  </si>
  <si>
    <t>霍尔果斯博纳影院管理有限公司赤峰分公司</t>
  </si>
  <si>
    <t>赤峰市子楠商贸有限公司</t>
  </si>
  <si>
    <t>赤峰市微睿商贸有限公司</t>
  </si>
  <si>
    <t>赤峰晟翔汽车销售服务有限公司</t>
  </si>
  <si>
    <t>内蒙古正融科技有限公司</t>
  </si>
  <si>
    <t>赤峰众德物资有限公司</t>
  </si>
  <si>
    <t>赤峰川钛百得医疗器械有限公司</t>
  </si>
  <si>
    <t>赤峰市众博网络科技有限公司</t>
  </si>
  <si>
    <t>赤峰柏岑矿产品有限公司</t>
  </si>
  <si>
    <t>赤峰维多利置业有限责任公司</t>
  </si>
  <si>
    <t>赤峰维乐慧超市有限公司</t>
  </si>
  <si>
    <t>赤峰三印印刷有限公司</t>
  </si>
  <si>
    <t>赤峰市德川多媒体设计有限公司</t>
  </si>
  <si>
    <t>赤峰大玩家娱乐有限公司</t>
  </si>
  <si>
    <t>赤峰市普祥建筑工程有限公司</t>
  </si>
  <si>
    <t>赤峰容大物流有限责任公司</t>
  </si>
  <si>
    <t>内蒙古红山国有资本运营有限责任公司</t>
  </si>
  <si>
    <t>内蒙古新维利商业股份有限公司</t>
  </si>
  <si>
    <t>赤峰长城文物古建筑工程监理有限责任公司</t>
  </si>
  <si>
    <t>赤峰药林信息咨询有限公司</t>
  </si>
  <si>
    <t>内蒙古广捷共创机械设备有限公司</t>
  </si>
  <si>
    <t>内蒙古铭科环境检测有限公司</t>
  </si>
  <si>
    <t>赤峰源康大药房连锁有限公司</t>
  </si>
  <si>
    <t>赤峰欣鑫源网络科技有限公司</t>
  </si>
  <si>
    <t>江苏基久网络科技有限公司赤峰分公司</t>
  </si>
  <si>
    <t>赤峰鑫磊商贸有限责任公司加油站</t>
  </si>
  <si>
    <t>赤峰市金泰医药有限责任公司</t>
  </si>
  <si>
    <t>赤峰海达电器有限责任公司</t>
  </si>
  <si>
    <t>赤峰稳泰商贸有限公司</t>
  </si>
  <si>
    <t>内蒙古赤玉律师事务所</t>
  </si>
  <si>
    <t>赤峰市正格医疗器械有限公司</t>
  </si>
  <si>
    <t>赤峰德辰商贸有限公司</t>
  </si>
  <si>
    <t>赤峰市居尔花璐伴商贸有限责任公司</t>
  </si>
  <si>
    <t>内蒙古唯宠商贸有限责任公司</t>
  </si>
  <si>
    <t>赤峰千禾企业管理有限公司</t>
  </si>
  <si>
    <t>赤峰崇文商贸有限公司</t>
  </si>
  <si>
    <t>内蒙古朗慕建筑装饰工程有限公司</t>
  </si>
  <si>
    <t>赤峰森美园林绿化有限公司</t>
  </si>
  <si>
    <t>赤峰腾祥物流有限公司</t>
  </si>
  <si>
    <t>赤峰金融物流港有限公司</t>
  </si>
  <si>
    <t>赤峰瀚驰商贸有限责任公司</t>
  </si>
  <si>
    <t>赤峰市中友新侨食品科技有限公司</t>
  </si>
  <si>
    <t>赤峰诚益有害生物防治有限公司</t>
  </si>
  <si>
    <t>赤峰市智图科技服务有限公司</t>
  </si>
  <si>
    <t>内蒙古星品教育科技有限公司</t>
  </si>
  <si>
    <t>赤峰市姣姐商贸有限公司</t>
  </si>
  <si>
    <t>赤峰高卓商贸有限公司</t>
  </si>
  <si>
    <t>赤峰格瑞设备清洗有限责任公司</t>
  </si>
  <si>
    <t>内蒙古元生文化传媒有限公司</t>
  </si>
  <si>
    <t>内蒙古拓鼎汽车贸易有限公司</t>
  </si>
  <si>
    <t>赤峰冠凝工贸有限公司</t>
  </si>
  <si>
    <t>赤峰市创优石粉加工有限公司</t>
  </si>
  <si>
    <t>赤峰纳捷汽车销售有限公司</t>
  </si>
  <si>
    <t>红山区欢思装饰材料门市</t>
  </si>
  <si>
    <t>赤峰市牛腾商贸有限公司</t>
  </si>
  <si>
    <t>内蒙古同策工程管理有限公司</t>
  </si>
  <si>
    <t>赤峰航威商贸有限公司</t>
  </si>
  <si>
    <t>赤峰睿铭科技有限公司</t>
  </si>
  <si>
    <t>潍坊牛扣餐饮有限公司赤峰万达广场店</t>
  </si>
  <si>
    <t>赤峰市弘文教育培训学校有限公司</t>
  </si>
  <si>
    <t>赤峰市窗启商贸有限公司</t>
  </si>
  <si>
    <t>赤峰市厨霸商贸有限公司</t>
  </si>
  <si>
    <t>赤峰市壹陆玖装饰设计有限公司</t>
  </si>
  <si>
    <t>赤峰市红山区云舟职业技能培训学校有限公司</t>
  </si>
  <si>
    <t>赤峰蒙王滤清器有限公司</t>
  </si>
  <si>
    <t>赤峰市华硕财务咨询有限公司</t>
  </si>
  <si>
    <t>赤峰市多点商贸有限公司</t>
  </si>
  <si>
    <t>赤峰义众房地产开发有限公司</t>
  </si>
  <si>
    <t>内蒙古惠成生物科技有限公司</t>
  </si>
  <si>
    <t>赤峰日洲植保服务有限公司</t>
  </si>
  <si>
    <t>内蒙古信科泵业有限公司</t>
  </si>
  <si>
    <t>赤峰彤联电力建设工程有限公司</t>
  </si>
  <si>
    <t>赤峰市腾胜教育培训学校有限公司</t>
  </si>
  <si>
    <t>赤峰君昂汽车销售服务有限公司</t>
  </si>
  <si>
    <t>赤峰市泉盛商贸有限责任公司</t>
  </si>
  <si>
    <t>内蒙古兴杰科技有限公司</t>
  </si>
  <si>
    <t>内蒙古丛飞科技有限公司</t>
  </si>
  <si>
    <t>赤峰市乐宁商贸有限公司</t>
  </si>
  <si>
    <t>赤峰市优胜物业管理有限公司</t>
  </si>
  <si>
    <t>赤峰智通安防工程有限公司</t>
  </si>
  <si>
    <t>内蒙古向丰石材有限公司</t>
  </si>
  <si>
    <t>赤峰市子石教育培训学校有限公司</t>
  </si>
  <si>
    <t>赤峰耐迅商贸有限公司</t>
  </si>
  <si>
    <t>赤峰顺卡汽车销售有限公司</t>
  </si>
  <si>
    <t>赤峰岩嘉物业管理有限公司</t>
  </si>
  <si>
    <t>赤峰市跨境电子商务综合服务平台有限公司</t>
  </si>
  <si>
    <t>赤峰华农物流有限公司</t>
  </si>
  <si>
    <t>内蒙古航通房地产开发有限公司</t>
  </si>
  <si>
    <t>上海春椿化妆品销售有限公司赤峰红山区分公司</t>
  </si>
  <si>
    <t>内蒙古耘实商贸有限公司</t>
  </si>
  <si>
    <t>内蒙古红山生命健康城产业发展有限责任公司</t>
  </si>
  <si>
    <t>赤峰学成教育培训学校有限公司</t>
  </si>
  <si>
    <t>赤峰市大如弘商贸有限公司</t>
  </si>
  <si>
    <t>赤峰兴美装饰工程有限公司</t>
  </si>
  <si>
    <t>红山区桂福珠宝店</t>
  </si>
  <si>
    <t>内蒙古恩泰商贸有限公司</t>
  </si>
  <si>
    <t>内蒙古楠吉信息咨询有限公司</t>
  </si>
  <si>
    <t>赤峰新维利摩尔城商业管理有限公司</t>
  </si>
  <si>
    <t>赤峰市金滦粮油有限公司</t>
  </si>
  <si>
    <t>赤峰西西里酒店有限公司</t>
  </si>
  <si>
    <t>赤峰鑫茂网络科技有限公司</t>
  </si>
  <si>
    <t>内蒙古崇匠装饰设计有限公司</t>
  </si>
  <si>
    <t>内蒙古企来装饰工程有限公司</t>
  </si>
  <si>
    <t>赤峰市乐涂防水工程有限公司</t>
  </si>
  <si>
    <t>国药安心赤峰健康科技有限公司赤峰第三医疗器械分公司</t>
  </si>
  <si>
    <t>国药安心赤峰健康科技有限公司赤峰第二医疗器械分公司</t>
  </si>
  <si>
    <t>内蒙古凤臣商贸有限公司</t>
  </si>
  <si>
    <t>内蒙古玟宇科技有限公司</t>
  </si>
  <si>
    <t>赤峰博联置业有限公司</t>
  </si>
  <si>
    <t>内蒙古久长物流有限公司</t>
  </si>
  <si>
    <t>赤峰市云泽酒店有限公司</t>
  </si>
  <si>
    <t>赤峰征驰汽车贸易有限公司</t>
  </si>
  <si>
    <t>赤峰冠华建筑劳务有限公司</t>
  </si>
  <si>
    <t>赤峰市诸元企业管理咨询有限公司</t>
  </si>
  <si>
    <t>赤峰新艺嘉文化传媒有限公司</t>
  </si>
  <si>
    <t>赤峰市天丰供热有限公司</t>
  </si>
  <si>
    <t>赤峰昊翔物流货运有限公司</t>
  </si>
  <si>
    <t>内蒙古骏普财务咨询服务有限公司</t>
  </si>
  <si>
    <t>赤峰婴爱商贸有限公司</t>
  </si>
  <si>
    <t>内蒙古腾茂通讯工程有限责任公司</t>
  </si>
  <si>
    <t>赤峰利美家具制造业有限公司</t>
  </si>
  <si>
    <t>赤峰市静研通讯工程有限责任公司</t>
  </si>
  <si>
    <t>赤峰市鹏允通讯工程有限责任公司</t>
  </si>
  <si>
    <t>赤峰附大医院有限公司</t>
  </si>
  <si>
    <t>赤峰科弘医疗器械有限公司</t>
  </si>
  <si>
    <t>赤峰鑫润物业服务有限公司红山区分公司</t>
  </si>
  <si>
    <t>赤峰那吉汽贸有限责任公司</t>
  </si>
  <si>
    <t>赤峰路通金属制品有限公司</t>
  </si>
  <si>
    <t>赤峰镭创广告传媒有限公司</t>
  </si>
  <si>
    <t>赤峰市享悦母婴服务有限公司</t>
  </si>
  <si>
    <t>赤峰市美腻建筑材料有限公司</t>
  </si>
  <si>
    <t>内蒙古轻舟医疗咨询服务有限公司</t>
  </si>
  <si>
    <t>赤峰山峰电缆有限公司</t>
  </si>
  <si>
    <t>赤峰合旭商贸有限公司</t>
  </si>
  <si>
    <t>内蒙古中亚环境工程有限公司</t>
  </si>
  <si>
    <t>赤峰市培源行教育培训学校有限责任公司</t>
  </si>
  <si>
    <t>赤峰盈广商贸有限公司</t>
  </si>
  <si>
    <t>赤峰市励学商贸有限公司</t>
  </si>
  <si>
    <t>赤峰市祥韵科技有限公司</t>
  </si>
  <si>
    <t>内蒙古飞维超市有限公司</t>
  </si>
  <si>
    <t>赤峰市盛骄商贸有限公司</t>
  </si>
  <si>
    <t>赤峰朗维工程技术咨询有限公司</t>
  </si>
  <si>
    <t>赤峰世鹏机械设备租赁有限责任公司</t>
  </si>
  <si>
    <t>赤峰市美尚电子科技有限公司</t>
  </si>
  <si>
    <t>内蒙古畅流服务有限公司赤峰畅流劳务信息分公司</t>
  </si>
  <si>
    <t>赤峰霍尔茨装饰有限公司</t>
  </si>
  <si>
    <t>内蒙古驰标商贸有限公司</t>
  </si>
  <si>
    <t>赤峰美之宝商贸有限公司</t>
  </si>
  <si>
    <t>赤峰市恒杰商贸有限公司</t>
  </si>
  <si>
    <t>红山区益聚酒行</t>
  </si>
  <si>
    <t>赤峰艾佰医疗器械有限公司</t>
  </si>
  <si>
    <t>内蒙古联捷通讯设备有限公司赤峰分公司</t>
  </si>
  <si>
    <t>赤峰弘迈运输有限公司</t>
  </si>
  <si>
    <t>内蒙古华联综合超市有限公司赤峰赤锡路分公司</t>
  </si>
  <si>
    <t>赤峰诚高商贸有限公司</t>
  </si>
  <si>
    <t>内蒙古奔跑医疗器械有限公司</t>
  </si>
  <si>
    <t>赤峰韵达快运有限公司</t>
  </si>
  <si>
    <t>赤峰联优物业服务有限公司</t>
  </si>
  <si>
    <t>赤峰市稳诚建筑工程有限公司</t>
  </si>
  <si>
    <t>赤峰瀚中医疗器械有限公司</t>
  </si>
  <si>
    <t>赤峰市燕山水泥制品有限公司</t>
  </si>
  <si>
    <t>赤峰硕通商贸有限公司</t>
  </si>
  <si>
    <t>赤峰万达地产发展有限公司</t>
  </si>
  <si>
    <t>赤峰市清刚电器销售有限公司</t>
  </si>
  <si>
    <t>赤峰康旨医疗器械有限公司</t>
  </si>
  <si>
    <t>赤峰大成汽车贸易有限公司</t>
  </si>
  <si>
    <t>赤峰悦鸿房地产开发有限公司</t>
  </si>
  <si>
    <t>赤峰顺腾商贸有限公司</t>
  </si>
  <si>
    <t>红山区芳屏服装店</t>
  </si>
  <si>
    <t>赤峰市思达商贸有限责任公司</t>
  </si>
  <si>
    <t>赤峰安美达储运有限责任公司</t>
  </si>
  <si>
    <t>赤峰安瑞达物流有限责任公司</t>
  </si>
  <si>
    <t>红山区双优校外托管班</t>
  </si>
  <si>
    <t>赤峰市红山农业发展有限公司</t>
  </si>
  <si>
    <t>赤峰慕佳商贸有限公司</t>
  </si>
  <si>
    <t>赤峰瑞和医疗科技有限公司</t>
  </si>
  <si>
    <t>赤峰金基摩托车销售有限公司</t>
  </si>
  <si>
    <t>赤峰市大宇饲料有限公司</t>
  </si>
  <si>
    <t>赤峰市万越农业科技发展有限公司</t>
  </si>
  <si>
    <t>赤峰宣德医疗器械有限公司</t>
  </si>
  <si>
    <t>内蒙古蒙仁工程造价咨询有限公司</t>
  </si>
  <si>
    <t>赤峰市步康商贸有限责任公司</t>
  </si>
  <si>
    <t>赤峰市红山区妍妆化妆品店</t>
  </si>
  <si>
    <t>赤峰市红山区梵色化妆品店</t>
  </si>
  <si>
    <t>红山区恺飞康缇化妆品店</t>
  </si>
  <si>
    <t>赤峰市云谷物业管理服务有限公司</t>
  </si>
  <si>
    <t>赤峰通联物流有限公司</t>
  </si>
  <si>
    <t>赤峰宁昌电器有限公司</t>
  </si>
  <si>
    <t>赤峰康发商贸有限公司</t>
  </si>
  <si>
    <t>赤峰市圣通网络科技有限公司</t>
  </si>
  <si>
    <t>赤峰鑫峰建材科技有限公司</t>
  </si>
  <si>
    <t>赤峰杭发工程机械销售有限公司</t>
  </si>
  <si>
    <t>赤峰永瑞物业管理有限公司</t>
  </si>
  <si>
    <t>内蒙古蓝鸽商贸有限公司</t>
  </si>
  <si>
    <t>赤峰市红山区香飘喜利来蛋糕店</t>
  </si>
  <si>
    <t>赤峰斯维登度假公寓有限公司</t>
  </si>
  <si>
    <t>赤峰瑞阖教育培训学校有限公司</t>
  </si>
  <si>
    <t>赤峰尚毅物业管理有限公司</t>
  </si>
  <si>
    <t>赤峰市小舍餐饮有限责任公司</t>
  </si>
  <si>
    <t>赤峰恒重起重设备有限公司</t>
  </si>
  <si>
    <t>赤峰亿天优胜咨询有限公司</t>
  </si>
  <si>
    <t>内蒙古琪楷昌胜商贸有限公司</t>
  </si>
  <si>
    <t>内蒙古康悦安陪护服务有限公司</t>
  </si>
  <si>
    <t>赤峰市达标商贸有限公司</t>
  </si>
  <si>
    <t>赤峰红山徐春梅口腔诊所</t>
  </si>
  <si>
    <t>内蒙古泰领海创置业有限公司</t>
  </si>
  <si>
    <t>赤峰市本复商贸有限公司</t>
  </si>
  <si>
    <t>内蒙古昭腾合宇科技有限公司</t>
  </si>
  <si>
    <t>赤峰咏清眼科医院有限公司</t>
  </si>
  <si>
    <t>赤峰矩工机电设备有限公司</t>
  </si>
  <si>
    <t>赤峰市威华轻钢彩板有限公司</t>
  </si>
  <si>
    <t>赤峰佳智教育科技有限公司</t>
  </si>
  <si>
    <t>赤峰山水城物业管理有限公司</t>
  </si>
  <si>
    <t>赤峰宝泽汽车销售服务有限公司</t>
  </si>
  <si>
    <t>内蒙古金磐建筑工程有限公司</t>
  </si>
  <si>
    <t>赤峰市御玖堂商贸有限责任公司</t>
  </si>
  <si>
    <t>赤峰市慧德嘉医疗科技有限公司</t>
  </si>
  <si>
    <t>内蒙古盛维电力工程有限公司</t>
  </si>
  <si>
    <t>赤峰乐兰教育培训学校有限公司</t>
  </si>
  <si>
    <t>赤峰市亿雄家电有限责任公司</t>
  </si>
  <si>
    <t>红山区士庆独伊佳风干牛肉专营店</t>
  </si>
  <si>
    <t>红山区何建庭口腔诊所</t>
  </si>
  <si>
    <t>内蒙古因诺生物技术有限公司</t>
  </si>
  <si>
    <t>内蒙古奥鼎建筑工程有限公司</t>
  </si>
  <si>
    <t>赤峰市信佳商贸有限责任公司</t>
  </si>
  <si>
    <t>内蒙古玖勋通讯器材有限公司</t>
  </si>
  <si>
    <t>赤峰市易居融畅信息咨询有限公司</t>
  </si>
  <si>
    <t>赤峰市红山物业管理有限公司</t>
  </si>
  <si>
    <t>赤峰正昊工贸有限公司</t>
  </si>
  <si>
    <t>赤峰众家房地产经纪有限责任公司</t>
  </si>
  <si>
    <t>内蒙古盛驰建设工程有限公司</t>
  </si>
  <si>
    <t>内蒙古喜利来食品有限责任公司</t>
  </si>
  <si>
    <t>内蒙古万向农资有限责任公司</t>
  </si>
  <si>
    <t>内蒙古弘毅新能源有限公司</t>
  </si>
  <si>
    <t>赤峰市山水研学旅行社有限责任公司</t>
  </si>
  <si>
    <t>赤峰市瑞江商贸有限公司</t>
  </si>
  <si>
    <t>赤峰文阔商贸有限责任公司</t>
  </si>
  <si>
    <t>赤峰桥北骨科医院有限公司</t>
  </si>
  <si>
    <t>赤峰岳亿建筑工程有限公司</t>
  </si>
  <si>
    <t>内蒙古新秦和汽车贸易有限公司</t>
  </si>
  <si>
    <t>红山区魅惑服饰店</t>
  </si>
  <si>
    <t>中合一工程设计有限公司内蒙古分公司</t>
  </si>
  <si>
    <t>赤峰利通机动车检测有限责任公司</t>
  </si>
  <si>
    <t>赤峰市润鑫珠宝有限公司</t>
  </si>
  <si>
    <t>大白鲸世界文化发展（大连）股份有限公司赤峰万达广场分公司</t>
  </si>
  <si>
    <t>内蒙古骏景园林工程有限公司</t>
  </si>
  <si>
    <t>赤峰天衡高血压糖尿病专科门诊部有限公司</t>
  </si>
  <si>
    <t>赤峰市鸿图测绘有限责任公司</t>
  </si>
  <si>
    <t>内蒙古亿和电子设备有限公司</t>
  </si>
  <si>
    <t>赤峰兰远商贸有限公司</t>
  </si>
  <si>
    <t>赤峰闽东商贸有限公司</t>
  </si>
  <si>
    <t>赤峰凯帅商贸有限公司</t>
  </si>
  <si>
    <t>赤峰市荣华财务咨询服务有限责任公司</t>
  </si>
  <si>
    <t>赤峰勤思医疗咨询服务有限公司</t>
  </si>
  <si>
    <t>赤峰熙治酒店管理有限公司</t>
  </si>
  <si>
    <t>赤峰盈泰大药房连锁有限公司</t>
  </si>
  <si>
    <t>赤峰中智物联网有限公司</t>
  </si>
  <si>
    <t>赤峰春正幕墙门窗有限公司</t>
  </si>
  <si>
    <t>赤峰市昊龙工程机械有限公司</t>
  </si>
  <si>
    <t>赤峰市艾美房地产开发有限责任公司</t>
  </si>
  <si>
    <t>赤峰吉致汽车销售有限公司</t>
  </si>
  <si>
    <t>赤峰博逸网络科技有限公司</t>
  </si>
  <si>
    <t>赤峰维嘉物业服务有限责任公司</t>
  </si>
  <si>
    <t>赤峰维嘉企业管理有限责任公司</t>
  </si>
  <si>
    <t>内蒙古盟安电气消防安全检测有限公司</t>
  </si>
  <si>
    <t>内蒙古泰领海创生物科技有限公司</t>
  </si>
  <si>
    <t>赤峰市水清月坊商贸有限责任公司</t>
  </si>
  <si>
    <t>赤峰海马电子科技有限公司</t>
  </si>
  <si>
    <t>赤峰市怡顺隆装饰装潢工程有限公司</t>
  </si>
  <si>
    <t>内蒙古瑞倡环保科技有限公司</t>
  </si>
  <si>
    <t>赤峰顺泰路桥工程有限公司</t>
  </si>
  <si>
    <t>赤峰盛泰建筑工程有限公司</t>
  </si>
  <si>
    <t>赤峰名派丰田汽车服务有限公司</t>
  </si>
  <si>
    <t>内蒙古增嘉园有机农业有限公司</t>
  </si>
  <si>
    <t>平安养老保险股份有限公司赤峰中心支公司</t>
  </si>
  <si>
    <t>赤峰市萨依迪科机电技术有限公司</t>
  </si>
  <si>
    <t>内蒙古牧诺食品科技有限公司</t>
  </si>
  <si>
    <t>内蒙古臻云信息技术服务有限公司</t>
  </si>
  <si>
    <t>赤峰圣久医疗器械有限公司</t>
  </si>
  <si>
    <t>内蒙古绿康检测有限公司</t>
  </si>
  <si>
    <t>赤峰建亚工程有限责任公司</t>
  </si>
  <si>
    <t>赤峰市年丰种业有限公司</t>
  </si>
  <si>
    <t>赤峰市云拓医疗器械有限公司</t>
  </si>
  <si>
    <t>赤峰市嘉泽园林绿化有限公司</t>
  </si>
  <si>
    <t>赤峰市同人物业管理有限责任公司</t>
  </si>
  <si>
    <t>赤峰市悦展商贸有限责任公司</t>
  </si>
  <si>
    <t>内蒙古顺宝水利水电工程有限责任公司</t>
  </si>
  <si>
    <t>赤峰天海印务有限公司</t>
  </si>
  <si>
    <t>内蒙古超恒仪器设备有限公司</t>
  </si>
  <si>
    <t>赤峰市融澎投资管理有限责任公司</t>
  </si>
  <si>
    <t>赤峰市三峰环保能源有限公司</t>
  </si>
  <si>
    <t>赤峰市比茨商贸有限公司</t>
  </si>
  <si>
    <t>内蒙古中纳节能科技有限公司</t>
  </si>
  <si>
    <t>赤峰鼎越商贸有限公司</t>
  </si>
  <si>
    <t>赤峰驼仁医疗器械有限公司</t>
  </si>
  <si>
    <t>赤峰申诺仪器仪表有限公司</t>
  </si>
  <si>
    <t>内蒙古西格玛服饰有限公司</t>
  </si>
  <si>
    <t>赤峰濛骏汽车销售有限公司</t>
  </si>
  <si>
    <t>内蒙古博远电子工程有限责任公司</t>
  </si>
  <si>
    <t>赤峰颈复康大药房连锁有限公司</t>
  </si>
  <si>
    <t>内蒙古久通物流有限公司</t>
  </si>
  <si>
    <t>满洲里市边海商务服务有限责任公司赤峰分公司</t>
  </si>
  <si>
    <t>内蒙古清方新圆环境检测有限公司</t>
  </si>
  <si>
    <t>内蒙古盛洋电力工程有限公司</t>
  </si>
  <si>
    <t>赤峰正唐装饰有限公司</t>
  </si>
  <si>
    <t>赤峰众康生物科技有限公司</t>
  </si>
  <si>
    <t>赤峰市优选家房地产销售第八连锁门店</t>
  </si>
  <si>
    <t>赤峰市优选家房地产销售第十四连锁门店</t>
  </si>
  <si>
    <t>赤峰市优选家房地产销售第九连锁门店</t>
  </si>
  <si>
    <t>赤峰丽璐园林景观工程有限公司</t>
  </si>
  <si>
    <t>内蒙古泰亨建筑装饰工程有限公司</t>
  </si>
  <si>
    <t>红山区麦客休闲餐厅</t>
  </si>
  <si>
    <t>赤峰博赛体育设施工程有限公司</t>
  </si>
  <si>
    <t>赤峰携手助康医疗器械有限责任公司</t>
  </si>
  <si>
    <t>赤峰拓佳光电有限公司</t>
  </si>
  <si>
    <t>赤峰兴越电气安装有限公司</t>
  </si>
  <si>
    <t>赤峰市中固油品销售有限公司</t>
  </si>
  <si>
    <t>赤峰天途建筑工程有限公司</t>
  </si>
  <si>
    <t>赤峰市创奇保洁有限责任公司</t>
  </si>
  <si>
    <t>内蒙古泽运水利水电有限责任公司</t>
  </si>
  <si>
    <t>赤峰方得食品有限公司</t>
  </si>
  <si>
    <t>内蒙古天润园林绿化有限公司</t>
  </si>
  <si>
    <t>赤峰鑫路市政工程有限公司</t>
  </si>
  <si>
    <t>赤峰天意房地产评估咨询有限责任公司</t>
  </si>
  <si>
    <t>赤峰贞赫商贸有限责任公司</t>
  </si>
  <si>
    <t>内蒙古方睿建筑工程有限责任公司</t>
  </si>
  <si>
    <t>赤峰赛佰诺医药科技有限公司</t>
  </si>
  <si>
    <t>赤峰市弘庆行汽车销售有限公司</t>
  </si>
  <si>
    <t>赤峰市超凡电子工程有限责任公司</t>
  </si>
  <si>
    <t>赤峰市露广商贸有限责任公司</t>
  </si>
  <si>
    <t>内蒙古金诺美通讯工程有限公司</t>
  </si>
  <si>
    <t>赤峰市冀东本峰汽车销售服务有限公司</t>
  </si>
  <si>
    <t>赤峰市玉龙旅游客运有限责任公司</t>
  </si>
  <si>
    <t>赤峰恒厦建筑工程有限公司</t>
  </si>
  <si>
    <t>华安财产保险股份有限公司内蒙古分公司赤峰中心支公司</t>
  </si>
  <si>
    <t>内蒙古聚骐农业有限公司</t>
  </si>
  <si>
    <t>赤峰市鑫塔斯商贸有限公司</t>
  </si>
  <si>
    <t>赤峰朝聚眼镜有限责任公司</t>
  </si>
  <si>
    <t>内蒙古桓宇建筑设备安装有限公司</t>
  </si>
  <si>
    <t>赤峰美致尚商贸有限责任公司</t>
  </si>
  <si>
    <t>赤峰智云科技有限公司</t>
  </si>
  <si>
    <t>赤峰龙泽园林绿化有限公司</t>
  </si>
  <si>
    <t>赤峰联赢建筑工程有限公司</t>
  </si>
  <si>
    <t>赤峰野马装饰工程有限公司</t>
  </si>
  <si>
    <t>赤峰市新维利超市有限公司</t>
  </si>
  <si>
    <t>内蒙古金钥匙康复按摩院</t>
  </si>
  <si>
    <t>北京华图宏阳教育文化发展股份有限公司赤峰分公司</t>
  </si>
  <si>
    <t>赤峰凯峰建筑工程有限公司</t>
  </si>
  <si>
    <t>赤峰阅通商贸有限公司</t>
  </si>
  <si>
    <t>赤峰晟源汽车服务有限责任公司</t>
  </si>
  <si>
    <t>赤峰捷华顺通道路运输有限公司</t>
  </si>
  <si>
    <t>赤峰市席记食品有限公司</t>
  </si>
  <si>
    <t>赤峰康辉旅行社有限责任公司</t>
  </si>
  <si>
    <t>赤峰华通帽业有限公司</t>
  </si>
  <si>
    <t>内蒙古金葵艾利特种业有限公司</t>
  </si>
  <si>
    <t>赤峰市红山区安踏体育用品商行</t>
  </si>
  <si>
    <t>赤峰市晟赫商贸有限公司</t>
  </si>
  <si>
    <t>内蒙古成和工程项目管理有限公司</t>
  </si>
  <si>
    <t>内蒙古润隆餐饮管理有限公司赤峰西拉沐沦大街餐厅</t>
  </si>
  <si>
    <t>赤峰星翰汽车维修服务有限公司</t>
  </si>
  <si>
    <t>赤峰中建重型钢构有限公司</t>
  </si>
  <si>
    <t>内蒙古汇博科技工程有限公司</t>
  </si>
  <si>
    <t>北京禹泰环保工程有限公司赤峰分公司</t>
  </si>
  <si>
    <t>赤峰德宝房地产开发有限责任公司</t>
  </si>
  <si>
    <t>赤峰市浩峰钻机有限责任公司</t>
  </si>
  <si>
    <t>赤峰长久世达汽车销售有限公司</t>
  </si>
  <si>
    <t>赤峰市宋氏表业有限责任公司</t>
  </si>
  <si>
    <t>赤峰利新建筑工程有限公司</t>
  </si>
  <si>
    <t>赤峰如家酒店管理有限公司</t>
  </si>
  <si>
    <t>赤峰如家酒店管理有限公司昭乌达路店</t>
  </si>
  <si>
    <t>赤峰市国力建筑安装有限责任公司</t>
  </si>
  <si>
    <t>赤峰泰通贸易有限责任公司</t>
  </si>
  <si>
    <t>赤峰中凌电脑科技有限公司</t>
  </si>
  <si>
    <t>赤峰启航钻机厂</t>
  </si>
  <si>
    <t>中银保险有限公司赤峰中心支公司</t>
  </si>
  <si>
    <t>赤峰华天房地产评估有限公司</t>
  </si>
  <si>
    <t>内蒙古道一商贸有限公司</t>
  </si>
  <si>
    <t>合众人寿保险股份有限公司赤峰中心支公司</t>
  </si>
  <si>
    <t>赤峰市红山区建设工程质量检测有限公司</t>
  </si>
  <si>
    <t>赤峰同祥商贸有限责任公司</t>
  </si>
  <si>
    <t>赤峰市优选家房地产销售连锁有限公司</t>
  </si>
  <si>
    <t>北京必胜客比萨饼有限公司赤峰红宝餐厅</t>
  </si>
  <si>
    <t>红山区云网海拓电脑经销处</t>
  </si>
  <si>
    <t>赤峰市红山城市基础设施建设投资有限公司</t>
  </si>
  <si>
    <t>赤峰市红山区安信保安服务有限公司</t>
  </si>
  <si>
    <t>内蒙古祥和水利水电有限责任公司</t>
  </si>
  <si>
    <t>赤峰市信达通信设备有限责任公司</t>
  </si>
  <si>
    <t>赤峰正泰电器销售有限公司</t>
  </si>
  <si>
    <t>赤峰中康机械设备有限责任公司</t>
  </si>
  <si>
    <t>赤峰市光明眼镜连锁有限公司</t>
  </si>
  <si>
    <t>赤峰乾元建筑工程有限公司</t>
  </si>
  <si>
    <t>内蒙古天元工程项目管理有限公司</t>
  </si>
  <si>
    <t>赤峰市红山区仟羽服饰店</t>
  </si>
  <si>
    <t>内蒙古金泽能源建设集团有限公司红山区分公司</t>
  </si>
  <si>
    <t>深圳市首地物业管理有限公司赤峰分公司</t>
  </si>
  <si>
    <t>内蒙古仁达房产土地资产评估有限责任公司</t>
  </si>
  <si>
    <t>内蒙古赤峰大神火锅炉有限公司</t>
  </si>
  <si>
    <t>赤峰恒广建筑工程有限责任公司</t>
  </si>
  <si>
    <t>中财期货有限公司赤峰营业部</t>
  </si>
  <si>
    <t>赤峰中正饲料有限公司</t>
  </si>
  <si>
    <t>内蒙古农神生态科技有限公司</t>
  </si>
  <si>
    <t>赤峰昊跃汽车贸易有限责任公司</t>
  </si>
  <si>
    <t>赤峰三有被服有限公司</t>
  </si>
  <si>
    <t>赤峰坤驰汽车销售服务有限公司</t>
  </si>
  <si>
    <t>内蒙古云筑建筑工程有限公司</t>
  </si>
  <si>
    <t>赤峰康居房地产开发有限公司</t>
  </si>
  <si>
    <t>赤峰凯达文化用品有限责任公司</t>
  </si>
  <si>
    <t>赤峰振峰建筑工程有限责任公司</t>
  </si>
  <si>
    <t>赤峰达源水利工程有限公司</t>
  </si>
  <si>
    <t>赤峰市蒙原化工有限公司</t>
  </si>
  <si>
    <t>内蒙古金都胜景园林绿化有限公司</t>
  </si>
  <si>
    <t>呼和浩特屈臣氏个人用品商店有限公司赤峰红山区新华路分店</t>
  </si>
  <si>
    <t>富德生命人寿保险股份有限公司赤峰中心支公司</t>
  </si>
  <si>
    <t>赤峰市岚迪汽车服务有限责任公司</t>
  </si>
  <si>
    <t>赤峰市红山区人民政府机关印刷厂</t>
  </si>
  <si>
    <t>赤峰市奥京通工程机械销售有限公司</t>
  </si>
  <si>
    <t>内蒙古融丰小额贷款有限公司赤峰市分公司</t>
  </si>
  <si>
    <t>赤峰市恒达园林有限责任公司</t>
  </si>
  <si>
    <t>赤峰中烟金叶烟酒有限公司</t>
  </si>
  <si>
    <t>赤峰新世界物业服务有限责任公司</t>
  </si>
  <si>
    <t>赤峰庞大兴锐汽车销售服务有限公司</t>
  </si>
  <si>
    <t>内蒙古牧乡春食品有限公司</t>
  </si>
  <si>
    <t>内蒙古农牧业生产资料股份有限公司赤峰分公司</t>
  </si>
  <si>
    <t>内蒙古力王工艺美术有限公司</t>
  </si>
  <si>
    <t>内蒙古独伊佳食品有限公司</t>
  </si>
  <si>
    <t>内蒙古谨闻文化传媒有限公司</t>
  </si>
  <si>
    <t>赤峰市龙港物业管理有限公司</t>
  </si>
  <si>
    <t>赤峰市互联网络有限责任公司</t>
  </si>
  <si>
    <t>内蒙古畅威物流科技有限公司</t>
  </si>
  <si>
    <t>赤峰市天王制衣有限公司</t>
  </si>
  <si>
    <t>赤峰凯富达汽车服务有限公司</t>
  </si>
  <si>
    <t>赤峰建设建筑（集团）第二工程有限公司</t>
  </si>
  <si>
    <t>内蒙古塔拉牧歌食品有限公司</t>
  </si>
  <si>
    <t>赤峰宝城实业有限责任公司</t>
  </si>
  <si>
    <t>上海三菱电梯有限公司赤峰分公司</t>
  </si>
  <si>
    <t>赤峰市泽峰环境监理有限责任公司</t>
  </si>
  <si>
    <t>内蒙古新泰和汽车贸易有限公司</t>
  </si>
  <si>
    <t>赤峰宏德安防消防智能网络工程有限责任公司</t>
  </si>
  <si>
    <t>赤峰一信冲谷电子信息科技有限公司</t>
  </si>
  <si>
    <t>赤峰汇昌丰商贸有限责任公司</t>
  </si>
  <si>
    <t>内蒙古中农生化科技股份有限公司</t>
  </si>
  <si>
    <t>内蒙古龙云置业有限公司</t>
  </si>
  <si>
    <t>赤峰骏宁消防设备有限公司</t>
  </si>
  <si>
    <t>赤峰市红山区万通小额贷款有限公司</t>
  </si>
  <si>
    <t>赤峰市大中高科技饲料有限公司</t>
  </si>
  <si>
    <t>赤峰寰宝技术咨询服务有限公司</t>
  </si>
  <si>
    <t>赤峰明轩房地产开发有限公司</t>
  </si>
  <si>
    <t>赤峰百岁达科技有限公司</t>
  </si>
  <si>
    <t>赤峰鼎鑫建筑有限责任公司</t>
  </si>
  <si>
    <t>内蒙古华地方圆设计研究有限责任公司建筑勘察设计院</t>
  </si>
  <si>
    <t>赤峰市风骄汽车贸易有限责任公司</t>
  </si>
  <si>
    <t>北京同仁堂赤峰药店连锁有限责任公司</t>
  </si>
  <si>
    <t>赤峰海龙商贸有限公司</t>
  </si>
  <si>
    <t>赤峰市博琳宫医疗器械有限公司</t>
  </si>
  <si>
    <t>赤峰新维利购物广场有限公司</t>
  </si>
  <si>
    <t>内蒙古捷怡种子有限公司</t>
  </si>
  <si>
    <t>内蒙古大宗商品交易中心有限公司</t>
  </si>
  <si>
    <t>内蒙古国恒建设工程有限公司</t>
  </si>
  <si>
    <t>内蒙古瓜子张食品有限责任公司</t>
  </si>
  <si>
    <t>内蒙古仁达不动产测绘规划有限责任公司</t>
  </si>
  <si>
    <t>赤峰璟云云计算科技有限公司</t>
  </si>
  <si>
    <t>赤峰嘉盛房地产评估有限公司</t>
  </si>
  <si>
    <t>赤峰市新叶苗圃有限公司</t>
  </si>
  <si>
    <t>内蒙古明任工程项目管理有限公司</t>
  </si>
  <si>
    <t>内蒙古天浩环境技术咨询有限公司</t>
  </si>
  <si>
    <t>赤峰弘毅富石新材料有限责任公司</t>
  </si>
  <si>
    <t>赤峰炜业线缆有限公司</t>
  </si>
  <si>
    <t>内蒙古北骏电子商务有限公司</t>
  </si>
  <si>
    <t>赤峰梓诚物业管理有限责任公司</t>
  </si>
  <si>
    <t>赤峰盛禾石材养护有限公司</t>
  </si>
  <si>
    <t>赤峰仁康综合医院有限公司</t>
  </si>
  <si>
    <t>内蒙古星杰物流有限公司</t>
  </si>
  <si>
    <t>赤峰平民医院有限公司</t>
  </si>
  <si>
    <t>赤峰赛通商贸有限责任公司</t>
  </si>
  <si>
    <t>赤峰一丁装饰工程有限公司</t>
  </si>
  <si>
    <t>赤峰孤岛景观设计工程有限公司</t>
  </si>
  <si>
    <t>内蒙古轩拓商贸有限公司</t>
  </si>
  <si>
    <t>赤峰傲驰商贸有限公司</t>
  </si>
  <si>
    <t>赤峰市岚盾消防工程有限公司</t>
  </si>
  <si>
    <t>内蒙古多生环境技术有限公司</t>
  </si>
  <si>
    <t>赤峰得实商贸有限公司</t>
  </si>
  <si>
    <t>赤峰正道汽车销售有限公司</t>
  </si>
  <si>
    <t>内蒙古锐铭信息科技有限公司</t>
  </si>
  <si>
    <t>沈阳瑞德消防有限公司赤峰分公司</t>
  </si>
  <si>
    <t>赤峰益瑞置业有限责任公司</t>
  </si>
  <si>
    <t>赤峰众航建筑装饰工程有限公司</t>
  </si>
  <si>
    <t>赤峰东晨俊景置业有限责任公司</t>
  </si>
  <si>
    <t>赤峰北控水质净化有限公司</t>
  </si>
  <si>
    <t>内蒙古三禾农牧业科技有限公司</t>
  </si>
  <si>
    <t>赤峰美林科技有限公司</t>
  </si>
  <si>
    <t>赤峰市金点子财务管理有限公司</t>
  </si>
  <si>
    <t>兴亿建设集团有限公司</t>
  </si>
  <si>
    <t>赤峰市汇丰中小企业融资担保有限公司</t>
  </si>
  <si>
    <t>赤峰仕通电力工程有限公司</t>
  </si>
  <si>
    <t>赤峰天合建筑有限公司</t>
  </si>
  <si>
    <t>中国大地财产保险股份有限公司赤峰中心支公司</t>
  </si>
  <si>
    <t>赤峰航安房地产开发有限公司</t>
  </si>
  <si>
    <t>赤峰军民建筑工程有限责任公司</t>
  </si>
  <si>
    <t>赤峰传奇汽车销售有限公司</t>
  </si>
  <si>
    <t>安利(中国)日用品有限公司赤峰分公司</t>
  </si>
  <si>
    <t>内蒙古航界限供应链管理有限公司</t>
  </si>
  <si>
    <t>红山区袋鼠托管班</t>
  </si>
  <si>
    <t>赤峰瑞商商贸有限公司</t>
  </si>
  <si>
    <t>内蒙古智川商贸有限公司</t>
  </si>
  <si>
    <t>赤峰宏德会计服务有限公司</t>
  </si>
  <si>
    <t>赤峰市信祥装饰工程有限公司</t>
  </si>
  <si>
    <t>内蒙古思搏建筑劳务有限公司</t>
  </si>
  <si>
    <t>赤峰晟途商贸有限公司</t>
  </si>
  <si>
    <t>赤峰金安建材有限公司</t>
  </si>
  <si>
    <t>赤峰路捷汽车服务有限公司</t>
  </si>
  <si>
    <t>赤峰新烨电器维修技术服务有限公司</t>
  </si>
  <si>
    <t>内蒙古朗洁环境工程服务有限公司</t>
  </si>
  <si>
    <t>赤峰福纳康生物技术有限公司</t>
  </si>
  <si>
    <t>朝聚（赤峰）眼科医院有限公司</t>
  </si>
  <si>
    <t>赤峰市红山玉龙村镇银行有限责任公司</t>
  </si>
  <si>
    <t>内蒙古青格尔环保科技有限公司</t>
  </si>
  <si>
    <t>赤峰新型城镇化建设发展有限公司</t>
  </si>
  <si>
    <t>内蒙古中亿建筑有限公司</t>
  </si>
  <si>
    <t>内蒙古顺丰速运有限公司赤峰分公司</t>
  </si>
  <si>
    <t>赤峰市方宁安全技术工程有限责任公司</t>
  </si>
  <si>
    <t>赤峰路达市政工程有限责任公司</t>
  </si>
  <si>
    <t>国网内蒙古东部电力有限公司红山区供电分公司</t>
  </si>
  <si>
    <t>内蒙古通缘爆破有限责任公司</t>
  </si>
  <si>
    <t>华夏人寿保险股份有限公司赤峰中心支公司</t>
  </si>
  <si>
    <t>新华人寿保险股份有限公司赤峰中心支公司</t>
  </si>
  <si>
    <t>中国人寿财产保险股份有限公司赤峰市中心支公司</t>
  </si>
  <si>
    <t>赤峰源康医药有限公司</t>
  </si>
  <si>
    <t>赤峰添柱建筑工程有限公司</t>
  </si>
  <si>
    <t>内蒙古食乐康食品有限公司</t>
  </si>
  <si>
    <t>赤峰颈复康医药有限公司</t>
  </si>
  <si>
    <t>赤峰华康咨询服务有限公司</t>
  </si>
  <si>
    <t>北京中公教育科技有限公司赤峰分公司</t>
  </si>
  <si>
    <t>赤峰天拓电力工程有限责任公司</t>
  </si>
  <si>
    <t>内蒙古力泽通信工程有限公司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</si>
</sst>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4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2"/>
  <sheetViews>
    <sheetView tabSelected="1" workbookViewId="0">
      <selection activeCell="Q18" sqref="Q18"/>
    </sheetView>
  </sheetViews>
  <sheetFormatPr defaultColWidth="9" defaultRowHeight="13.5" outlineLevelCol="5"/>
  <cols>
    <col min="1" max="1" width="5.875" style="1" customWidth="1"/>
    <col min="2" max="2" width="36.5" style="1" customWidth="1"/>
    <col min="3" max="3" width="6.5" style="2" hidden="1" customWidth="1"/>
    <col min="4" max="4" width="14.75" style="1" customWidth="1"/>
    <col min="5" max="5" width="44.875" style="3" hidden="1" customWidth="1"/>
    <col min="6" max="6" width="9" style="4"/>
  </cols>
  <sheetData>
    <row r="1" ht="59" customHeight="1" spans="1:6">
      <c r="A1" s="5" t="s">
        <v>0</v>
      </c>
      <c r="B1" s="6"/>
      <c r="C1" s="6"/>
      <c r="D1" s="6"/>
      <c r="E1" s="6"/>
      <c r="F1" s="6"/>
    </row>
    <row r="2" ht="40.5" spans="1:6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</row>
    <row r="3" spans="1:6">
      <c r="A3" s="11">
        <v>1</v>
      </c>
      <c r="B3" s="11" t="s">
        <v>7</v>
      </c>
      <c r="C3" s="12" t="str">
        <f>"4"</f>
        <v>4</v>
      </c>
      <c r="D3" s="11" t="str">
        <f>"1203.98"</f>
        <v>1203.98</v>
      </c>
      <c r="E3" s="13" t="s">
        <v>7</v>
      </c>
      <c r="F3" s="14" t="s">
        <v>8</v>
      </c>
    </row>
    <row r="4" spans="1:6">
      <c r="A4" s="11">
        <v>2</v>
      </c>
      <c r="B4" s="11" t="s">
        <v>9</v>
      </c>
      <c r="C4" s="12" t="str">
        <f>"6"</f>
        <v>6</v>
      </c>
      <c r="D4" s="11" t="str">
        <f>"1712.7"</f>
        <v>1712.7</v>
      </c>
      <c r="E4" s="13" t="s">
        <v>9</v>
      </c>
      <c r="F4" s="14" t="s">
        <v>8</v>
      </c>
    </row>
    <row r="5" spans="1:6">
      <c r="A5" s="15">
        <v>3</v>
      </c>
      <c r="B5" s="15" t="s">
        <v>10</v>
      </c>
      <c r="C5" s="16" t="str">
        <f>"5"</f>
        <v>5</v>
      </c>
      <c r="D5" s="15" t="str">
        <f>"2425.55"</f>
        <v>2425.55</v>
      </c>
      <c r="E5" s="17" t="s">
        <v>10</v>
      </c>
      <c r="F5" s="14" t="s">
        <v>8</v>
      </c>
    </row>
    <row r="6" spans="1:6">
      <c r="A6" s="11">
        <v>4</v>
      </c>
      <c r="B6" s="11" t="s">
        <v>11</v>
      </c>
      <c r="C6" s="12" t="str">
        <f>"15"</f>
        <v>15</v>
      </c>
      <c r="D6" s="11" t="str">
        <f>"6532.79"</f>
        <v>6532.79</v>
      </c>
      <c r="E6" s="13" t="s">
        <v>11</v>
      </c>
      <c r="F6" s="14" t="s">
        <v>8</v>
      </c>
    </row>
    <row r="7" spans="1:6">
      <c r="A7" s="11">
        <v>5</v>
      </c>
      <c r="B7" s="11" t="s">
        <v>12</v>
      </c>
      <c r="C7" s="12" t="str">
        <f>"2"</f>
        <v>2</v>
      </c>
      <c r="D7" s="11" t="str">
        <f>"822.1"</f>
        <v>822.1</v>
      </c>
      <c r="E7" s="13" t="s">
        <v>12</v>
      </c>
      <c r="F7" s="14" t="s">
        <v>8</v>
      </c>
    </row>
    <row r="8" spans="1:6">
      <c r="A8" s="11">
        <v>6</v>
      </c>
      <c r="B8" s="11" t="s">
        <v>13</v>
      </c>
      <c r="C8" s="12" t="str">
        <f>"4"</f>
        <v>4</v>
      </c>
      <c r="D8" s="11" t="str">
        <f>"1746.95"</f>
        <v>1746.95</v>
      </c>
      <c r="E8" s="13" t="s">
        <v>13</v>
      </c>
      <c r="F8" s="14" t="s">
        <v>8</v>
      </c>
    </row>
    <row r="9" spans="1:6">
      <c r="A9" s="11">
        <v>7</v>
      </c>
      <c r="B9" s="11" t="s">
        <v>14</v>
      </c>
      <c r="C9" s="12" t="str">
        <f t="shared" ref="C9:C14" si="0">"1"</f>
        <v>1</v>
      </c>
      <c r="D9" s="11" t="str">
        <f>"401.33"</f>
        <v>401.33</v>
      </c>
      <c r="E9" s="13" t="s">
        <v>14</v>
      </c>
      <c r="F9" s="14" t="s">
        <v>8</v>
      </c>
    </row>
    <row r="10" spans="1:6">
      <c r="A10" s="11">
        <v>8</v>
      </c>
      <c r="B10" s="11" t="s">
        <v>15</v>
      </c>
      <c r="C10" s="12" t="str">
        <f>"2"</f>
        <v>2</v>
      </c>
      <c r="D10" s="11" t="str">
        <f>"822.1"</f>
        <v>822.1</v>
      </c>
      <c r="E10" s="13" t="s">
        <v>15</v>
      </c>
      <c r="F10" s="14" t="s">
        <v>8</v>
      </c>
    </row>
    <row r="11" spans="1:6">
      <c r="A11" s="11">
        <v>9</v>
      </c>
      <c r="B11" s="11" t="s">
        <v>16</v>
      </c>
      <c r="C11" s="12" t="str">
        <f t="shared" si="0"/>
        <v>1</v>
      </c>
      <c r="D11" s="11" t="str">
        <f>"735.05"</f>
        <v>735.05</v>
      </c>
      <c r="E11" s="13" t="s">
        <v>16</v>
      </c>
      <c r="F11" s="14" t="s">
        <v>8</v>
      </c>
    </row>
    <row r="12" spans="1:6">
      <c r="A12" s="11">
        <v>10</v>
      </c>
      <c r="B12" s="11" t="s">
        <v>17</v>
      </c>
      <c r="C12" s="12" t="str">
        <f>"10"</f>
        <v>10</v>
      </c>
      <c r="D12" s="11" t="str">
        <f>"4213.24"</f>
        <v>4213.24</v>
      </c>
      <c r="E12" s="13" t="s">
        <v>17</v>
      </c>
      <c r="F12" s="14" t="s">
        <v>8</v>
      </c>
    </row>
    <row r="13" spans="1:6">
      <c r="A13" s="11">
        <v>11</v>
      </c>
      <c r="B13" s="11" t="s">
        <v>18</v>
      </c>
      <c r="C13" s="12" t="str">
        <f>"4"</f>
        <v>4</v>
      </c>
      <c r="D13" s="11" t="str">
        <f>"1911.74"</f>
        <v>1911.74</v>
      </c>
      <c r="E13" s="13" t="s">
        <v>18</v>
      </c>
      <c r="F13" s="14" t="s">
        <v>8</v>
      </c>
    </row>
    <row r="14" spans="1:6">
      <c r="A14" s="11">
        <v>12</v>
      </c>
      <c r="B14" s="11" t="s">
        <v>19</v>
      </c>
      <c r="C14" s="12" t="str">
        <f t="shared" si="0"/>
        <v>1</v>
      </c>
      <c r="D14" s="11" t="str">
        <f>"753.59"</f>
        <v>753.59</v>
      </c>
      <c r="E14" s="13" t="s">
        <v>19</v>
      </c>
      <c r="F14" s="14" t="s">
        <v>8</v>
      </c>
    </row>
    <row r="15" spans="1:6">
      <c r="A15" s="11">
        <v>13</v>
      </c>
      <c r="B15" s="11" t="s">
        <v>20</v>
      </c>
      <c r="C15" s="12" t="str">
        <f>"3"</f>
        <v>3</v>
      </c>
      <c r="D15" s="11" t="str">
        <f>"1233.14"</f>
        <v>1233.14</v>
      </c>
      <c r="E15" s="13" t="s">
        <v>20</v>
      </c>
      <c r="F15" s="14" t="s">
        <v>8</v>
      </c>
    </row>
    <row r="16" spans="1:6">
      <c r="A16" s="11">
        <v>14</v>
      </c>
      <c r="B16" s="11" t="s">
        <v>21</v>
      </c>
      <c r="C16" s="12" t="str">
        <f>"23"</f>
        <v>23</v>
      </c>
      <c r="D16" s="11" t="str">
        <f>"10303.76"</f>
        <v>10303.76</v>
      </c>
      <c r="E16" s="13" t="s">
        <v>21</v>
      </c>
      <c r="F16" s="14" t="s">
        <v>8</v>
      </c>
    </row>
    <row r="17" spans="1:6">
      <c r="A17" s="11">
        <v>15</v>
      </c>
      <c r="B17" s="11" t="s">
        <v>22</v>
      </c>
      <c r="C17" s="12" t="str">
        <f>"13"</f>
        <v>13</v>
      </c>
      <c r="D17" s="11" t="str">
        <f>"11572.69"</f>
        <v>11572.69</v>
      </c>
      <c r="E17" s="13" t="s">
        <v>23</v>
      </c>
      <c r="F17" s="14" t="s">
        <v>8</v>
      </c>
    </row>
    <row r="18" spans="1:6">
      <c r="A18" s="11">
        <v>16</v>
      </c>
      <c r="B18" s="11" t="s">
        <v>24</v>
      </c>
      <c r="C18" s="12" t="str">
        <f>"3"</f>
        <v>3</v>
      </c>
      <c r="D18" s="11" t="str">
        <f>"1866.31"</f>
        <v>1866.31</v>
      </c>
      <c r="E18" s="13" t="s">
        <v>24</v>
      </c>
      <c r="F18" s="14" t="s">
        <v>8</v>
      </c>
    </row>
    <row r="19" spans="1:6">
      <c r="A19" s="11">
        <v>17</v>
      </c>
      <c r="B19" s="11" t="s">
        <v>25</v>
      </c>
      <c r="C19" s="12" t="str">
        <f>"4"</f>
        <v>4</v>
      </c>
      <c r="D19" s="11" t="str">
        <f>"1644.19"</f>
        <v>1644.19</v>
      </c>
      <c r="E19" s="13" t="s">
        <v>25</v>
      </c>
      <c r="F19" s="14" t="s">
        <v>8</v>
      </c>
    </row>
    <row r="20" spans="1:6">
      <c r="A20" s="11">
        <v>18</v>
      </c>
      <c r="B20" s="11" t="s">
        <v>26</v>
      </c>
      <c r="C20" s="12" t="str">
        <f>"5"</f>
        <v>5</v>
      </c>
      <c r="D20" s="11" t="str">
        <f>"2055.24"</f>
        <v>2055.24</v>
      </c>
      <c r="E20" s="13" t="s">
        <v>26</v>
      </c>
      <c r="F20" s="14" t="s">
        <v>8</v>
      </c>
    </row>
    <row r="21" spans="1:6">
      <c r="A21" s="11">
        <v>19</v>
      </c>
      <c r="B21" s="11" t="s">
        <v>27</v>
      </c>
      <c r="C21" s="12" t="str">
        <f>"3"</f>
        <v>3</v>
      </c>
      <c r="D21" s="11" t="str">
        <f>"1300.03"</f>
        <v>1300.03</v>
      </c>
      <c r="E21" s="13" t="s">
        <v>27</v>
      </c>
      <c r="F21" s="14" t="s">
        <v>8</v>
      </c>
    </row>
    <row r="22" spans="1:6">
      <c r="A22" s="11">
        <v>20</v>
      </c>
      <c r="B22" s="11" t="s">
        <v>28</v>
      </c>
      <c r="C22" s="12" t="str">
        <f>"5"</f>
        <v>5</v>
      </c>
      <c r="D22" s="11" t="str">
        <f>"2329.27"</f>
        <v>2329.27</v>
      </c>
      <c r="E22" s="13" t="s">
        <v>28</v>
      </c>
      <c r="F22" s="14" t="s">
        <v>8</v>
      </c>
    </row>
    <row r="23" spans="1:6">
      <c r="A23" s="11">
        <v>21</v>
      </c>
      <c r="B23" s="11" t="s">
        <v>29</v>
      </c>
      <c r="C23" s="12" t="str">
        <f t="shared" ref="C23:C28" si="1">"2"</f>
        <v>2</v>
      </c>
      <c r="D23" s="11" t="str">
        <f>"924.86"</f>
        <v>924.86</v>
      </c>
      <c r="E23" s="13" t="s">
        <v>29</v>
      </c>
      <c r="F23" s="14" t="s">
        <v>8</v>
      </c>
    </row>
    <row r="24" spans="1:6">
      <c r="A24" s="11">
        <v>22</v>
      </c>
      <c r="B24" s="11" t="s">
        <v>30</v>
      </c>
      <c r="C24" s="12" t="str">
        <f>"1"</f>
        <v>1</v>
      </c>
      <c r="D24" s="11" t="str">
        <f>"411.05"</f>
        <v>411.05</v>
      </c>
      <c r="E24" s="13" t="s">
        <v>30</v>
      </c>
      <c r="F24" s="14" t="s">
        <v>8</v>
      </c>
    </row>
    <row r="25" spans="1:6">
      <c r="A25" s="11">
        <v>23</v>
      </c>
      <c r="B25" s="11" t="s">
        <v>31</v>
      </c>
      <c r="C25" s="12" t="str">
        <f t="shared" si="1"/>
        <v>2</v>
      </c>
      <c r="D25" s="11" t="str">
        <f>"822.1"</f>
        <v>822.1</v>
      </c>
      <c r="E25" s="13" t="s">
        <v>31</v>
      </c>
      <c r="F25" s="14" t="s">
        <v>8</v>
      </c>
    </row>
    <row r="26" spans="1:6">
      <c r="A26" s="11">
        <v>24</v>
      </c>
      <c r="B26" s="11" t="s">
        <v>32</v>
      </c>
      <c r="C26" s="12" t="str">
        <f>"9"</f>
        <v>9</v>
      </c>
      <c r="D26" s="11" t="str">
        <f>"4004.71"</f>
        <v>4004.71</v>
      </c>
      <c r="E26" s="13" t="s">
        <v>32</v>
      </c>
      <c r="F26" s="14" t="s">
        <v>8</v>
      </c>
    </row>
    <row r="27" spans="1:6">
      <c r="A27" s="11">
        <v>25</v>
      </c>
      <c r="B27" s="11" t="s">
        <v>33</v>
      </c>
      <c r="C27" s="12" t="str">
        <f>"21"</f>
        <v>21</v>
      </c>
      <c r="D27" s="11" t="str">
        <f>"8859.64"</f>
        <v>8859.64</v>
      </c>
      <c r="E27" s="13" t="s">
        <v>33</v>
      </c>
      <c r="F27" s="14" t="s">
        <v>8</v>
      </c>
    </row>
    <row r="28" spans="1:6">
      <c r="A28" s="11">
        <v>26</v>
      </c>
      <c r="B28" s="11" t="s">
        <v>34</v>
      </c>
      <c r="C28" s="12" t="str">
        <f t="shared" si="1"/>
        <v>2</v>
      </c>
      <c r="D28" s="11" t="str">
        <f>"1103.65"</f>
        <v>1103.65</v>
      </c>
      <c r="E28" s="13" t="s">
        <v>34</v>
      </c>
      <c r="F28" s="14" t="s">
        <v>8</v>
      </c>
    </row>
    <row r="29" spans="1:6">
      <c r="A29" s="11">
        <v>27</v>
      </c>
      <c r="B29" s="11" t="s">
        <v>35</v>
      </c>
      <c r="C29" s="12" t="str">
        <f>"22"</f>
        <v>22</v>
      </c>
      <c r="D29" s="11" t="str">
        <f>"9033.34"</f>
        <v>9033.34</v>
      </c>
      <c r="E29" s="13" t="s">
        <v>35</v>
      </c>
      <c r="F29" s="14" t="s">
        <v>8</v>
      </c>
    </row>
    <row r="30" spans="1:6">
      <c r="A30" s="11">
        <v>28</v>
      </c>
      <c r="B30" s="11" t="s">
        <v>36</v>
      </c>
      <c r="C30" s="12" t="str">
        <f>"5"</f>
        <v>5</v>
      </c>
      <c r="D30" s="11" t="str">
        <f>"2374.52"</f>
        <v>2374.52</v>
      </c>
      <c r="E30" s="13" t="s">
        <v>36</v>
      </c>
      <c r="F30" s="14" t="s">
        <v>8</v>
      </c>
    </row>
    <row r="31" spans="1:6">
      <c r="A31" s="11">
        <v>29</v>
      </c>
      <c r="B31" s="11" t="s">
        <v>37</v>
      </c>
      <c r="C31" s="12" t="str">
        <f>"3"</f>
        <v>3</v>
      </c>
      <c r="D31" s="11" t="str">
        <f>"1438.67"</f>
        <v>1438.67</v>
      </c>
      <c r="E31" s="13" t="s">
        <v>37</v>
      </c>
      <c r="F31" s="14" t="s">
        <v>8</v>
      </c>
    </row>
    <row r="32" spans="1:6">
      <c r="A32" s="11">
        <v>30</v>
      </c>
      <c r="B32" s="11" t="s">
        <v>38</v>
      </c>
      <c r="C32" s="12" t="str">
        <f>"2"</f>
        <v>2</v>
      </c>
      <c r="D32" s="11" t="str">
        <f>"1152"</f>
        <v>1152</v>
      </c>
      <c r="E32" s="13" t="s">
        <v>38</v>
      </c>
      <c r="F32" s="14" t="s">
        <v>8</v>
      </c>
    </row>
    <row r="33" spans="1:6">
      <c r="A33" s="11">
        <v>31</v>
      </c>
      <c r="B33" s="11" t="s">
        <v>39</v>
      </c>
      <c r="C33" s="12" t="str">
        <f>"19"</f>
        <v>19</v>
      </c>
      <c r="D33" s="11" t="str">
        <f>"8103.62"</f>
        <v>8103.62</v>
      </c>
      <c r="E33" s="13" t="s">
        <v>39</v>
      </c>
      <c r="F33" s="14" t="s">
        <v>8</v>
      </c>
    </row>
    <row r="34" spans="1:6">
      <c r="A34" s="11">
        <v>32</v>
      </c>
      <c r="B34" s="11" t="s">
        <v>40</v>
      </c>
      <c r="C34" s="12" t="str">
        <f>"36"</f>
        <v>36</v>
      </c>
      <c r="D34" s="11" t="str">
        <f>"15696.56"</f>
        <v>15696.56</v>
      </c>
      <c r="E34" s="13" t="s">
        <v>40</v>
      </c>
      <c r="F34" s="14" t="s">
        <v>8</v>
      </c>
    </row>
    <row r="35" spans="1:6">
      <c r="A35" s="11">
        <v>33</v>
      </c>
      <c r="B35" s="11" t="s">
        <v>41</v>
      </c>
      <c r="C35" s="12" t="str">
        <f>"2"</f>
        <v>2</v>
      </c>
      <c r="D35" s="11" t="str">
        <f>"802.66"</f>
        <v>802.66</v>
      </c>
      <c r="E35" s="13" t="s">
        <v>41</v>
      </c>
      <c r="F35" s="14" t="s">
        <v>8</v>
      </c>
    </row>
    <row r="36" spans="1:6">
      <c r="A36" s="11">
        <v>34</v>
      </c>
      <c r="B36" s="11" t="s">
        <v>42</v>
      </c>
      <c r="C36" s="12" t="str">
        <f>"5"</f>
        <v>5</v>
      </c>
      <c r="D36" s="11" t="str">
        <f>"2055.24"</f>
        <v>2055.24</v>
      </c>
      <c r="E36" s="13" t="s">
        <v>42</v>
      </c>
      <c r="F36" s="14" t="s">
        <v>8</v>
      </c>
    </row>
    <row r="37" spans="1:6">
      <c r="A37" s="11">
        <v>35</v>
      </c>
      <c r="B37" s="11" t="s">
        <v>43</v>
      </c>
      <c r="C37" s="12" t="str">
        <f>"25"</f>
        <v>25</v>
      </c>
      <c r="D37" s="11" t="str">
        <f>"12865.95"</f>
        <v>12865.95</v>
      </c>
      <c r="E37" s="13" t="s">
        <v>43</v>
      </c>
      <c r="F37" s="14" t="s">
        <v>8</v>
      </c>
    </row>
    <row r="38" spans="1:6">
      <c r="A38" s="11">
        <v>36</v>
      </c>
      <c r="B38" s="11" t="s">
        <v>44</v>
      </c>
      <c r="C38" s="12" t="str">
        <f>"4"</f>
        <v>4</v>
      </c>
      <c r="D38" s="11" t="str">
        <f>"1912.55"</f>
        <v>1912.55</v>
      </c>
      <c r="E38" s="13" t="s">
        <v>44</v>
      </c>
      <c r="F38" s="14" t="s">
        <v>8</v>
      </c>
    </row>
    <row r="39" spans="1:6">
      <c r="A39" s="11">
        <v>37</v>
      </c>
      <c r="B39" s="11" t="s">
        <v>45</v>
      </c>
      <c r="C39" s="12" t="str">
        <f>"24"</f>
        <v>24</v>
      </c>
      <c r="D39" s="11" t="str">
        <f>"12409.56"</f>
        <v>12409.56</v>
      </c>
      <c r="E39" s="13" t="s">
        <v>45</v>
      </c>
      <c r="F39" s="14" t="s">
        <v>8</v>
      </c>
    </row>
    <row r="40" spans="1:6">
      <c r="A40" s="11">
        <v>38</v>
      </c>
      <c r="B40" s="11" t="s">
        <v>46</v>
      </c>
      <c r="C40" s="12" t="str">
        <f>"12"</f>
        <v>12</v>
      </c>
      <c r="D40" s="11" t="str">
        <f>"5030.48"</f>
        <v>5030.48</v>
      </c>
      <c r="E40" s="13" t="s">
        <v>46</v>
      </c>
      <c r="F40" s="14" t="s">
        <v>8</v>
      </c>
    </row>
    <row r="41" spans="1:6">
      <c r="A41" s="11">
        <v>39</v>
      </c>
      <c r="B41" s="11" t="s">
        <v>47</v>
      </c>
      <c r="C41" s="12" t="str">
        <f>"1"</f>
        <v>1</v>
      </c>
      <c r="D41" s="11" t="str">
        <f>"826.69"</f>
        <v>826.69</v>
      </c>
      <c r="E41" s="13" t="s">
        <v>47</v>
      </c>
      <c r="F41" s="14" t="s">
        <v>8</v>
      </c>
    </row>
    <row r="42" spans="1:6">
      <c r="A42" s="11">
        <v>40</v>
      </c>
      <c r="B42" s="11" t="s">
        <v>48</v>
      </c>
      <c r="C42" s="12" t="str">
        <f>"3"</f>
        <v>3</v>
      </c>
      <c r="D42" s="11" t="str">
        <f>"1437.05"</f>
        <v>1437.05</v>
      </c>
      <c r="E42" s="13" t="s">
        <v>48</v>
      </c>
      <c r="F42" s="14" t="s">
        <v>8</v>
      </c>
    </row>
    <row r="43" spans="1:6">
      <c r="A43" s="11">
        <v>41</v>
      </c>
      <c r="B43" s="11" t="s">
        <v>49</v>
      </c>
      <c r="C43" s="12" t="str">
        <f>"4"</f>
        <v>4</v>
      </c>
      <c r="D43" s="11" t="str">
        <f>"2040.7"</f>
        <v>2040.7</v>
      </c>
      <c r="E43" s="13" t="s">
        <v>49</v>
      </c>
      <c r="F43" s="14" t="s">
        <v>8</v>
      </c>
    </row>
    <row r="44" spans="1:6">
      <c r="A44" s="11">
        <v>42</v>
      </c>
      <c r="B44" s="11" t="s">
        <v>50</v>
      </c>
      <c r="C44" s="12" t="str">
        <f>"2"</f>
        <v>2</v>
      </c>
      <c r="D44" s="11" t="str">
        <f>"864"</f>
        <v>864</v>
      </c>
      <c r="E44" s="13" t="s">
        <v>50</v>
      </c>
      <c r="F44" s="14" t="s">
        <v>8</v>
      </c>
    </row>
    <row r="45" spans="1:6">
      <c r="A45" s="11">
        <v>43</v>
      </c>
      <c r="B45" s="11" t="s">
        <v>51</v>
      </c>
      <c r="C45" s="12" t="str">
        <f>"18"</f>
        <v>18</v>
      </c>
      <c r="D45" s="11" t="str">
        <f>"8836.13"</f>
        <v>8836.13</v>
      </c>
      <c r="E45" s="13" t="s">
        <v>51</v>
      </c>
      <c r="F45" s="14" t="s">
        <v>8</v>
      </c>
    </row>
    <row r="46" spans="1:6">
      <c r="A46" s="11">
        <v>44</v>
      </c>
      <c r="B46" s="11" t="s">
        <v>52</v>
      </c>
      <c r="C46" s="12" t="str">
        <f>"3"</f>
        <v>3</v>
      </c>
      <c r="D46" s="11" t="str">
        <f>"1366.92"</f>
        <v>1366.92</v>
      </c>
      <c r="E46" s="13" t="s">
        <v>52</v>
      </c>
      <c r="F46" s="14" t="s">
        <v>8</v>
      </c>
    </row>
    <row r="47" spans="1:6">
      <c r="A47" s="11">
        <v>45</v>
      </c>
      <c r="B47" s="11" t="s">
        <v>53</v>
      </c>
      <c r="C47" s="12" t="str">
        <f>"10"</f>
        <v>10</v>
      </c>
      <c r="D47" s="11" t="str">
        <f>"4910.22"</f>
        <v>4910.22</v>
      </c>
      <c r="E47" s="13" t="s">
        <v>53</v>
      </c>
      <c r="F47" s="14" t="s">
        <v>8</v>
      </c>
    </row>
    <row r="48" spans="1:6">
      <c r="A48" s="11">
        <v>46</v>
      </c>
      <c r="B48" s="11" t="s">
        <v>54</v>
      </c>
      <c r="C48" s="12" t="str">
        <f>"4"</f>
        <v>4</v>
      </c>
      <c r="D48" s="11" t="str">
        <f>"1688.06"</f>
        <v>1688.06</v>
      </c>
      <c r="E48" s="13" t="s">
        <v>54</v>
      </c>
      <c r="F48" s="14" t="s">
        <v>8</v>
      </c>
    </row>
    <row r="49" spans="1:6">
      <c r="A49" s="11">
        <v>47</v>
      </c>
      <c r="B49" s="11" t="s">
        <v>55</v>
      </c>
      <c r="C49" s="12" t="str">
        <f>"19"</f>
        <v>19</v>
      </c>
      <c r="D49" s="11" t="str">
        <f>"7871.65"</f>
        <v>7871.65</v>
      </c>
      <c r="E49" s="13" t="s">
        <v>55</v>
      </c>
      <c r="F49" s="14" t="s">
        <v>8</v>
      </c>
    </row>
    <row r="50" spans="1:6">
      <c r="A50" s="11">
        <v>48</v>
      </c>
      <c r="B50" s="11" t="s">
        <v>56</v>
      </c>
      <c r="C50" s="12" t="str">
        <f>"8"</f>
        <v>8</v>
      </c>
      <c r="D50" s="11" t="str">
        <f>"3456.41"</f>
        <v>3456.41</v>
      </c>
      <c r="E50" s="13" t="s">
        <v>56</v>
      </c>
      <c r="F50" s="14" t="s">
        <v>8</v>
      </c>
    </row>
    <row r="51" spans="1:6">
      <c r="A51" s="11">
        <v>49</v>
      </c>
      <c r="B51" s="11" t="s">
        <v>57</v>
      </c>
      <c r="C51" s="12" t="str">
        <f>"3"</f>
        <v>3</v>
      </c>
      <c r="D51" s="11" t="str">
        <f>"1799.33"</f>
        <v>1799.33</v>
      </c>
      <c r="E51" s="13" t="s">
        <v>57</v>
      </c>
      <c r="F51" s="14" t="s">
        <v>8</v>
      </c>
    </row>
    <row r="52" spans="1:6">
      <c r="A52" s="11">
        <v>50</v>
      </c>
      <c r="B52" s="11" t="s">
        <v>58</v>
      </c>
      <c r="C52" s="12" t="str">
        <f>"4"</f>
        <v>4</v>
      </c>
      <c r="D52" s="11" t="str">
        <f>"1781.21"</f>
        <v>1781.21</v>
      </c>
      <c r="E52" s="13" t="s">
        <v>58</v>
      </c>
      <c r="F52" s="14" t="s">
        <v>8</v>
      </c>
    </row>
    <row r="53" spans="1:6">
      <c r="A53" s="11">
        <v>51</v>
      </c>
      <c r="B53" s="11" t="s">
        <v>59</v>
      </c>
      <c r="C53" s="12" t="str">
        <f>"2"</f>
        <v>2</v>
      </c>
      <c r="D53" s="11" t="str">
        <f>"822.1"</f>
        <v>822.1</v>
      </c>
      <c r="E53" s="13" t="s">
        <v>59</v>
      </c>
      <c r="F53" s="14" t="s">
        <v>8</v>
      </c>
    </row>
    <row r="54" spans="1:6">
      <c r="A54" s="11">
        <v>52</v>
      </c>
      <c r="B54" s="11" t="s">
        <v>60</v>
      </c>
      <c r="C54" s="12" t="str">
        <f>"2"</f>
        <v>2</v>
      </c>
      <c r="D54" s="11" t="str">
        <f>"1191.6"</f>
        <v>1191.6</v>
      </c>
      <c r="E54" s="13" t="s">
        <v>60</v>
      </c>
      <c r="F54" s="14" t="s">
        <v>8</v>
      </c>
    </row>
    <row r="55" spans="1:6">
      <c r="A55" s="11">
        <v>53</v>
      </c>
      <c r="B55" s="11" t="s">
        <v>61</v>
      </c>
      <c r="C55" s="12" t="str">
        <f>"8"</f>
        <v>8</v>
      </c>
      <c r="D55" s="11" t="str">
        <f>"3912.86"</f>
        <v>3912.86</v>
      </c>
      <c r="E55" s="13" t="s">
        <v>61</v>
      </c>
      <c r="F55" s="14" t="s">
        <v>8</v>
      </c>
    </row>
    <row r="56" spans="1:6">
      <c r="A56" s="11">
        <v>54</v>
      </c>
      <c r="B56" s="11" t="s">
        <v>62</v>
      </c>
      <c r="C56" s="12" t="str">
        <f>"1"</f>
        <v>1</v>
      </c>
      <c r="D56" s="11" t="str">
        <f>"611.71"</f>
        <v>611.71</v>
      </c>
      <c r="E56" s="13" t="s">
        <v>62</v>
      </c>
      <c r="F56" s="14" t="s">
        <v>8</v>
      </c>
    </row>
    <row r="57" spans="1:6">
      <c r="A57" s="11">
        <v>55</v>
      </c>
      <c r="B57" s="11" t="s">
        <v>63</v>
      </c>
      <c r="C57" s="12" t="str">
        <f>"3"</f>
        <v>3</v>
      </c>
      <c r="D57" s="11" t="str">
        <f>"1233.14"</f>
        <v>1233.14</v>
      </c>
      <c r="E57" s="13" t="s">
        <v>63</v>
      </c>
      <c r="F57" s="14" t="s">
        <v>8</v>
      </c>
    </row>
    <row r="58" spans="1:6">
      <c r="A58" s="11">
        <v>56</v>
      </c>
      <c r="B58" s="11" t="s">
        <v>64</v>
      </c>
      <c r="C58" s="12" t="str">
        <f>"15"</f>
        <v>15</v>
      </c>
      <c r="D58" s="11" t="str">
        <f>"6405.5"</f>
        <v>6405.5</v>
      </c>
      <c r="E58" s="13" t="s">
        <v>64</v>
      </c>
      <c r="F58" s="14" t="s">
        <v>8</v>
      </c>
    </row>
    <row r="59" spans="1:6">
      <c r="A59" s="11">
        <v>57</v>
      </c>
      <c r="B59" s="11" t="s">
        <v>65</v>
      </c>
      <c r="C59" s="12" t="str">
        <f t="shared" ref="C59:C63" si="2">"7"</f>
        <v>7</v>
      </c>
      <c r="D59" s="11" t="str">
        <f>"3048.61"</f>
        <v>3048.61</v>
      </c>
      <c r="E59" s="13" t="s">
        <v>65</v>
      </c>
      <c r="F59" s="14" t="s">
        <v>8</v>
      </c>
    </row>
    <row r="60" spans="1:6">
      <c r="A60" s="15">
        <v>58</v>
      </c>
      <c r="B60" s="15" t="s">
        <v>66</v>
      </c>
      <c r="C60" s="16" t="str">
        <f>"10"</f>
        <v>10</v>
      </c>
      <c r="D60" s="15" t="str">
        <f>"4378.03"</f>
        <v>4378.03</v>
      </c>
      <c r="E60" s="17" t="s">
        <v>66</v>
      </c>
      <c r="F60" s="14" t="s">
        <v>8</v>
      </c>
    </row>
    <row r="61" spans="1:6">
      <c r="A61" s="11">
        <v>59</v>
      </c>
      <c r="B61" s="11" t="s">
        <v>67</v>
      </c>
      <c r="C61" s="12" t="str">
        <f t="shared" si="2"/>
        <v>7</v>
      </c>
      <c r="D61" s="11" t="str">
        <f>"3135.24"</f>
        <v>3135.24</v>
      </c>
      <c r="E61" s="13" t="s">
        <v>67</v>
      </c>
      <c r="F61" s="14" t="s">
        <v>8</v>
      </c>
    </row>
    <row r="62" spans="1:6">
      <c r="A62" s="11">
        <v>60</v>
      </c>
      <c r="B62" s="11" t="s">
        <v>68</v>
      </c>
      <c r="C62" s="12" t="str">
        <f>"2"</f>
        <v>2</v>
      </c>
      <c r="D62" s="11" t="str">
        <f>"1130.38"</f>
        <v>1130.38</v>
      </c>
      <c r="E62" s="13" t="s">
        <v>68</v>
      </c>
      <c r="F62" s="14" t="s">
        <v>8</v>
      </c>
    </row>
    <row r="63" spans="1:6">
      <c r="A63" s="11">
        <v>61</v>
      </c>
      <c r="B63" s="11" t="s">
        <v>69</v>
      </c>
      <c r="C63" s="12" t="str">
        <f t="shared" si="2"/>
        <v>7</v>
      </c>
      <c r="D63" s="11" t="str">
        <f>"3128.65"</f>
        <v>3128.65</v>
      </c>
      <c r="E63" s="13" t="s">
        <v>69</v>
      </c>
      <c r="F63" s="14" t="s">
        <v>8</v>
      </c>
    </row>
    <row r="64" spans="1:6">
      <c r="A64" s="15">
        <v>62</v>
      </c>
      <c r="B64" s="15" t="s">
        <v>70</v>
      </c>
      <c r="C64" s="16" t="str">
        <f>"5"</f>
        <v>5</v>
      </c>
      <c r="D64" s="15" t="str">
        <f>"2463.05"</f>
        <v>2463.05</v>
      </c>
      <c r="E64" s="17" t="s">
        <v>70</v>
      </c>
      <c r="F64" s="14" t="s">
        <v>8</v>
      </c>
    </row>
    <row r="65" spans="1:6">
      <c r="A65" s="11">
        <v>63</v>
      </c>
      <c r="B65" s="11" t="s">
        <v>71</v>
      </c>
      <c r="C65" s="12" t="str">
        <f>"5"</f>
        <v>5</v>
      </c>
      <c r="D65" s="11" t="str">
        <f>"2158"</f>
        <v>2158</v>
      </c>
      <c r="E65" s="13" t="s">
        <v>71</v>
      </c>
      <c r="F65" s="14" t="s">
        <v>8</v>
      </c>
    </row>
    <row r="66" spans="1:6">
      <c r="A66" s="11">
        <v>64</v>
      </c>
      <c r="B66" s="11" t="s">
        <v>72</v>
      </c>
      <c r="C66" s="12" t="str">
        <f>"8"</f>
        <v>8</v>
      </c>
      <c r="D66" s="11" t="str">
        <f>"3288.38"</f>
        <v>3288.38</v>
      </c>
      <c r="E66" s="13" t="s">
        <v>72</v>
      </c>
      <c r="F66" s="14" t="s">
        <v>8</v>
      </c>
    </row>
    <row r="67" spans="1:6">
      <c r="A67" s="11">
        <v>65</v>
      </c>
      <c r="B67" s="11" t="s">
        <v>73</v>
      </c>
      <c r="C67" s="12" t="str">
        <f>"7"</f>
        <v>7</v>
      </c>
      <c r="D67" s="11" t="str">
        <f>"2874.1"</f>
        <v>2874.1</v>
      </c>
      <c r="E67" s="13" t="s">
        <v>73</v>
      </c>
      <c r="F67" s="14" t="s">
        <v>8</v>
      </c>
    </row>
    <row r="68" spans="1:6">
      <c r="A68" s="11">
        <v>66</v>
      </c>
      <c r="B68" s="11" t="s">
        <v>74</v>
      </c>
      <c r="C68" s="12" t="str">
        <f>"9"</f>
        <v>9</v>
      </c>
      <c r="D68" s="11" t="str">
        <f>"3767.94"</f>
        <v>3767.94</v>
      </c>
      <c r="E68" s="13" t="s">
        <v>74</v>
      </c>
      <c r="F68" s="14" t="s">
        <v>8</v>
      </c>
    </row>
    <row r="69" spans="1:6">
      <c r="A69" s="11">
        <v>67</v>
      </c>
      <c r="B69" s="11" t="s">
        <v>75</v>
      </c>
      <c r="C69" s="12" t="str">
        <f>"7"</f>
        <v>7</v>
      </c>
      <c r="D69" s="11" t="str">
        <f>"3078"</f>
        <v>3078</v>
      </c>
      <c r="E69" s="13" t="s">
        <v>75</v>
      </c>
      <c r="F69" s="14" t="s">
        <v>8</v>
      </c>
    </row>
    <row r="70" spans="1:6">
      <c r="A70" s="11">
        <v>68</v>
      </c>
      <c r="B70" s="11" t="s">
        <v>76</v>
      </c>
      <c r="C70" s="12" t="str">
        <f>"13"</f>
        <v>13</v>
      </c>
      <c r="D70" s="11" t="str">
        <f>"5608.75"</f>
        <v>5608.75</v>
      </c>
      <c r="E70" s="13" t="s">
        <v>76</v>
      </c>
      <c r="F70" s="14" t="s">
        <v>8</v>
      </c>
    </row>
    <row r="71" spans="1:6">
      <c r="A71" s="11">
        <v>69</v>
      </c>
      <c r="B71" s="11" t="s">
        <v>77</v>
      </c>
      <c r="C71" s="12" t="str">
        <f>"4"</f>
        <v>4</v>
      </c>
      <c r="D71" s="11" t="str">
        <f>"1644.19"</f>
        <v>1644.19</v>
      </c>
      <c r="E71" s="13" t="s">
        <v>77</v>
      </c>
      <c r="F71" s="14" t="s">
        <v>8</v>
      </c>
    </row>
    <row r="72" spans="1:6">
      <c r="A72" s="11">
        <v>70</v>
      </c>
      <c r="B72" s="11" t="s">
        <v>78</v>
      </c>
      <c r="C72" s="12" t="str">
        <f>"1"</f>
        <v>1</v>
      </c>
      <c r="D72" s="11" t="str">
        <f>"479.56"</f>
        <v>479.56</v>
      </c>
      <c r="E72" s="13" t="s">
        <v>78</v>
      </c>
      <c r="F72" s="14" t="s">
        <v>8</v>
      </c>
    </row>
    <row r="73" spans="1:6">
      <c r="A73" s="11">
        <v>71</v>
      </c>
      <c r="B73" s="11" t="s">
        <v>79</v>
      </c>
      <c r="C73" s="12" t="str">
        <f t="shared" ref="C73:C77" si="3">"2"</f>
        <v>2</v>
      </c>
      <c r="D73" s="11" t="str">
        <f>"1406.38"</f>
        <v>1406.38</v>
      </c>
      <c r="E73" s="13" t="s">
        <v>79</v>
      </c>
      <c r="F73" s="14" t="s">
        <v>8</v>
      </c>
    </row>
    <row r="74" spans="1:6">
      <c r="A74" s="11">
        <v>72</v>
      </c>
      <c r="B74" s="11" t="s">
        <v>80</v>
      </c>
      <c r="C74" s="12" t="str">
        <f>"5"</f>
        <v>5</v>
      </c>
      <c r="D74" s="11" t="str">
        <f>"2088.68"</f>
        <v>2088.68</v>
      </c>
      <c r="E74" s="13" t="s">
        <v>80</v>
      </c>
      <c r="F74" s="14" t="s">
        <v>8</v>
      </c>
    </row>
    <row r="75" spans="1:6">
      <c r="A75" s="11">
        <v>73</v>
      </c>
      <c r="B75" s="11" t="s">
        <v>81</v>
      </c>
      <c r="C75" s="12" t="str">
        <f t="shared" si="3"/>
        <v>2</v>
      </c>
      <c r="D75" s="11" t="str">
        <f>"1056.2"</f>
        <v>1056.2</v>
      </c>
      <c r="E75" s="13" t="s">
        <v>81</v>
      </c>
      <c r="F75" s="14" t="s">
        <v>8</v>
      </c>
    </row>
    <row r="76" spans="1:6">
      <c r="A76" s="11">
        <v>74</v>
      </c>
      <c r="B76" s="11" t="s">
        <v>82</v>
      </c>
      <c r="C76" s="12" t="str">
        <f>"1"</f>
        <v>1</v>
      </c>
      <c r="D76" s="11" t="str">
        <f>"411.05"</f>
        <v>411.05</v>
      </c>
      <c r="E76" s="13" t="s">
        <v>82</v>
      </c>
      <c r="F76" s="14" t="s">
        <v>8</v>
      </c>
    </row>
    <row r="77" spans="1:6">
      <c r="A77" s="11">
        <v>75</v>
      </c>
      <c r="B77" s="11" t="s">
        <v>83</v>
      </c>
      <c r="C77" s="12" t="str">
        <f t="shared" si="3"/>
        <v>2</v>
      </c>
      <c r="D77" s="11" t="str">
        <f>"822.1"</f>
        <v>822.1</v>
      </c>
      <c r="E77" s="13" t="s">
        <v>83</v>
      </c>
      <c r="F77" s="14" t="s">
        <v>8</v>
      </c>
    </row>
    <row r="78" spans="1:6">
      <c r="A78" s="11">
        <v>76</v>
      </c>
      <c r="B78" s="11" t="s">
        <v>84</v>
      </c>
      <c r="C78" s="12" t="str">
        <f>"15"</f>
        <v>15</v>
      </c>
      <c r="D78" s="11" t="str">
        <f>"6196.73"</f>
        <v>6196.73</v>
      </c>
      <c r="E78" s="13" t="s">
        <v>84</v>
      </c>
      <c r="F78" s="14" t="s">
        <v>8</v>
      </c>
    </row>
    <row r="79" spans="1:6">
      <c r="A79" s="11">
        <v>77</v>
      </c>
      <c r="B79" s="11" t="s">
        <v>85</v>
      </c>
      <c r="C79" s="12" t="str">
        <f>"9"</f>
        <v>9</v>
      </c>
      <c r="D79" s="11" t="str">
        <f>"4076.23"</f>
        <v>4076.23</v>
      </c>
      <c r="E79" s="13" t="s">
        <v>85</v>
      </c>
      <c r="F79" s="14" t="s">
        <v>8</v>
      </c>
    </row>
    <row r="80" spans="1:6">
      <c r="A80" s="11">
        <v>78</v>
      </c>
      <c r="B80" s="11" t="s">
        <v>86</v>
      </c>
      <c r="C80" s="12" t="str">
        <f>"3"</f>
        <v>3</v>
      </c>
      <c r="D80" s="11" t="str">
        <f>"1544.56"</f>
        <v>1544.56</v>
      </c>
      <c r="E80" s="13" t="s">
        <v>86</v>
      </c>
      <c r="F80" s="14" t="s">
        <v>8</v>
      </c>
    </row>
    <row r="81" spans="1:6">
      <c r="A81" s="11">
        <v>79</v>
      </c>
      <c r="B81" s="11" t="s">
        <v>87</v>
      </c>
      <c r="C81" s="12" t="str">
        <f>"11"</f>
        <v>11</v>
      </c>
      <c r="D81" s="11" t="str">
        <f>"4578.7"</f>
        <v>4578.7</v>
      </c>
      <c r="E81" s="13" t="s">
        <v>87</v>
      </c>
      <c r="F81" s="14" t="s">
        <v>8</v>
      </c>
    </row>
    <row r="82" spans="1:6">
      <c r="A82" s="11">
        <v>80</v>
      </c>
      <c r="B82" s="11" t="s">
        <v>88</v>
      </c>
      <c r="C82" s="12" t="str">
        <f>"4"</f>
        <v>4</v>
      </c>
      <c r="D82" s="11" t="str">
        <f>"1878.3"</f>
        <v>1878.3</v>
      </c>
      <c r="E82" s="13" t="s">
        <v>88</v>
      </c>
      <c r="F82" s="14" t="s">
        <v>8</v>
      </c>
    </row>
    <row r="83" spans="1:6">
      <c r="A83" s="11">
        <v>81</v>
      </c>
      <c r="B83" s="11" t="s">
        <v>89</v>
      </c>
      <c r="C83" s="12" t="str">
        <f>"16"</f>
        <v>16</v>
      </c>
      <c r="D83" s="11" t="str">
        <f>"6978.67"</f>
        <v>6978.67</v>
      </c>
      <c r="E83" s="13" t="s">
        <v>89</v>
      </c>
      <c r="F83" s="14" t="s">
        <v>8</v>
      </c>
    </row>
    <row r="84" spans="1:6">
      <c r="A84" s="11">
        <v>82</v>
      </c>
      <c r="B84" s="11" t="s">
        <v>90</v>
      </c>
      <c r="C84" s="12" t="str">
        <f>"5"</f>
        <v>5</v>
      </c>
      <c r="D84" s="11" t="str">
        <f>"2431.22"</f>
        <v>2431.22</v>
      </c>
      <c r="E84" s="13" t="s">
        <v>90</v>
      </c>
      <c r="F84" s="14" t="s">
        <v>8</v>
      </c>
    </row>
    <row r="85" spans="1:6">
      <c r="A85" s="11">
        <v>83</v>
      </c>
      <c r="B85" s="11" t="s">
        <v>91</v>
      </c>
      <c r="C85" s="12" t="str">
        <f>"6"</f>
        <v>6</v>
      </c>
      <c r="D85" s="11" t="str">
        <f>"2466.29"</f>
        <v>2466.29</v>
      </c>
      <c r="E85" s="13" t="s">
        <v>91</v>
      </c>
      <c r="F85" s="14" t="s">
        <v>8</v>
      </c>
    </row>
    <row r="86" spans="1:6">
      <c r="A86" s="11">
        <v>84</v>
      </c>
      <c r="B86" s="11" t="s">
        <v>92</v>
      </c>
      <c r="C86" s="12" t="str">
        <f>"3"</f>
        <v>3</v>
      </c>
      <c r="D86" s="11" t="str">
        <f>"1233.14"</f>
        <v>1233.14</v>
      </c>
      <c r="E86" s="13" t="s">
        <v>92</v>
      </c>
      <c r="F86" s="14" t="s">
        <v>8</v>
      </c>
    </row>
    <row r="87" spans="1:6">
      <c r="A87" s="11">
        <v>85</v>
      </c>
      <c r="B87" s="11" t="s">
        <v>93</v>
      </c>
      <c r="C87" s="12" t="str">
        <f>"1"</f>
        <v>1</v>
      </c>
      <c r="D87" s="11" t="str">
        <f>"702"</f>
        <v>702</v>
      </c>
      <c r="E87" s="13" t="s">
        <v>93</v>
      </c>
      <c r="F87" s="14" t="s">
        <v>8</v>
      </c>
    </row>
    <row r="88" spans="1:6">
      <c r="A88" s="11">
        <v>86</v>
      </c>
      <c r="B88" s="11" t="s">
        <v>94</v>
      </c>
      <c r="C88" s="12" t="str">
        <f>"4"</f>
        <v>4</v>
      </c>
      <c r="D88" s="11" t="str">
        <f>"1705.64"</f>
        <v>1705.64</v>
      </c>
      <c r="E88" s="13" t="s">
        <v>94</v>
      </c>
      <c r="F88" s="14" t="s">
        <v>8</v>
      </c>
    </row>
    <row r="89" spans="1:6">
      <c r="A89" s="11">
        <v>87</v>
      </c>
      <c r="B89" s="11" t="s">
        <v>95</v>
      </c>
      <c r="C89" s="12" t="str">
        <f>"1"</f>
        <v>1</v>
      </c>
      <c r="D89" s="11" t="str">
        <f>"544.82"</f>
        <v>544.82</v>
      </c>
      <c r="E89" s="13" t="s">
        <v>95</v>
      </c>
      <c r="F89" s="14" t="s">
        <v>8</v>
      </c>
    </row>
    <row r="90" spans="1:6">
      <c r="A90" s="11">
        <v>88</v>
      </c>
      <c r="B90" s="11" t="s">
        <v>96</v>
      </c>
      <c r="C90" s="12" t="str">
        <f>"6"</f>
        <v>6</v>
      </c>
      <c r="D90" s="11" t="str">
        <f>"2565"</f>
        <v>2565</v>
      </c>
      <c r="E90" s="13" t="s">
        <v>96</v>
      </c>
      <c r="F90" s="14" t="s">
        <v>8</v>
      </c>
    </row>
    <row r="91" spans="1:6">
      <c r="A91" s="11">
        <v>89</v>
      </c>
      <c r="B91" s="11" t="s">
        <v>97</v>
      </c>
      <c r="C91" s="12" t="str">
        <f>"4"</f>
        <v>4</v>
      </c>
      <c r="D91" s="11" t="str">
        <f>"1808.98"</f>
        <v>1808.98</v>
      </c>
      <c r="E91" s="13" t="s">
        <v>97</v>
      </c>
      <c r="F91" s="14" t="s">
        <v>8</v>
      </c>
    </row>
    <row r="92" spans="1:6">
      <c r="A92" s="11">
        <v>90</v>
      </c>
      <c r="B92" s="11" t="s">
        <v>98</v>
      </c>
      <c r="C92" s="12" t="str">
        <f>"3"</f>
        <v>3</v>
      </c>
      <c r="D92" s="11" t="str">
        <f>"1223.42"</f>
        <v>1223.42</v>
      </c>
      <c r="E92" s="13" t="s">
        <v>98</v>
      </c>
      <c r="F92" s="14" t="s">
        <v>8</v>
      </c>
    </row>
    <row r="93" spans="1:6">
      <c r="A93" s="11">
        <v>91</v>
      </c>
      <c r="B93" s="11" t="s">
        <v>99</v>
      </c>
      <c r="C93" s="12" t="str">
        <f>"6"</f>
        <v>6</v>
      </c>
      <c r="D93" s="11" t="str">
        <f>"2627.84"</f>
        <v>2627.84</v>
      </c>
      <c r="E93" s="13" t="s">
        <v>99</v>
      </c>
      <c r="F93" s="14" t="s">
        <v>8</v>
      </c>
    </row>
    <row r="94" spans="1:6">
      <c r="A94" s="11">
        <v>92</v>
      </c>
      <c r="B94" s="11" t="s">
        <v>100</v>
      </c>
      <c r="C94" s="12" t="str">
        <f>"5"</f>
        <v>5</v>
      </c>
      <c r="D94" s="11" t="str">
        <f>"2186.59"</f>
        <v>2186.59</v>
      </c>
      <c r="E94" s="13" t="s">
        <v>100</v>
      </c>
      <c r="F94" s="14" t="s">
        <v>8</v>
      </c>
    </row>
    <row r="95" spans="1:6">
      <c r="A95" s="11">
        <v>93</v>
      </c>
      <c r="B95" s="11" t="s">
        <v>101</v>
      </c>
      <c r="C95" s="12" t="str">
        <f>"1"</f>
        <v>1</v>
      </c>
      <c r="D95" s="11" t="str">
        <f>"611.71"</f>
        <v>611.71</v>
      </c>
      <c r="E95" s="13" t="s">
        <v>101</v>
      </c>
      <c r="F95" s="14" t="s">
        <v>8</v>
      </c>
    </row>
    <row r="96" spans="1:6">
      <c r="A96" s="11">
        <v>94</v>
      </c>
      <c r="B96" s="11" t="s">
        <v>102</v>
      </c>
      <c r="C96" s="12" t="str">
        <f>"2"</f>
        <v>2</v>
      </c>
      <c r="D96" s="11" t="str">
        <f>"822.1"</f>
        <v>822.1</v>
      </c>
      <c r="E96" s="13" t="s">
        <v>102</v>
      </c>
      <c r="F96" s="14" t="s">
        <v>8</v>
      </c>
    </row>
    <row r="97" spans="1:6">
      <c r="A97" s="11">
        <v>95</v>
      </c>
      <c r="B97" s="11" t="s">
        <v>103</v>
      </c>
      <c r="C97" s="12" t="str">
        <f>"4"</f>
        <v>4</v>
      </c>
      <c r="D97" s="11" t="str">
        <f>"1644.19"</f>
        <v>1644.19</v>
      </c>
      <c r="E97" s="13" t="s">
        <v>103</v>
      </c>
      <c r="F97" s="14" t="s">
        <v>8</v>
      </c>
    </row>
    <row r="98" spans="1:6">
      <c r="A98" s="11">
        <v>96</v>
      </c>
      <c r="B98" s="11" t="s">
        <v>104</v>
      </c>
      <c r="C98" s="12" t="str">
        <f>"6"</f>
        <v>6</v>
      </c>
      <c r="D98" s="11" t="str">
        <f>"2695.57"</f>
        <v>2695.57</v>
      </c>
      <c r="E98" s="13" t="s">
        <v>104</v>
      </c>
      <c r="F98" s="14" t="s">
        <v>8</v>
      </c>
    </row>
    <row r="99" spans="1:6">
      <c r="A99" s="11">
        <v>97</v>
      </c>
      <c r="B99" s="11" t="s">
        <v>105</v>
      </c>
      <c r="C99" s="12" t="str">
        <f>"1"</f>
        <v>1</v>
      </c>
      <c r="D99" s="11" t="str">
        <f>"411.05"</f>
        <v>411.05</v>
      </c>
      <c r="E99" s="13" t="s">
        <v>105</v>
      </c>
      <c r="F99" s="14" t="s">
        <v>8</v>
      </c>
    </row>
    <row r="100" spans="1:6">
      <c r="A100" s="11">
        <v>98</v>
      </c>
      <c r="B100" s="11" t="s">
        <v>106</v>
      </c>
      <c r="C100" s="12" t="str">
        <f>"3"</f>
        <v>3</v>
      </c>
      <c r="D100" s="11" t="str">
        <f>"1453.25"</f>
        <v>1453.25</v>
      </c>
      <c r="E100" s="13" t="s">
        <v>106</v>
      </c>
      <c r="F100" s="14" t="s">
        <v>8</v>
      </c>
    </row>
    <row r="101" spans="1:6">
      <c r="A101" s="11">
        <v>99</v>
      </c>
      <c r="B101" s="11" t="s">
        <v>107</v>
      </c>
      <c r="C101" s="12" t="str">
        <f>"2"</f>
        <v>2</v>
      </c>
      <c r="D101" s="11" t="str">
        <f>"822.1"</f>
        <v>822.1</v>
      </c>
      <c r="E101" s="13" t="s">
        <v>107</v>
      </c>
      <c r="F101" s="14" t="s">
        <v>8</v>
      </c>
    </row>
    <row r="102" spans="1:6">
      <c r="A102" s="11">
        <v>100</v>
      </c>
      <c r="B102" s="11" t="s">
        <v>108</v>
      </c>
      <c r="C102" s="12" t="str">
        <f>"6"</f>
        <v>6</v>
      </c>
      <c r="D102" s="11" t="str">
        <f>"2466.29"</f>
        <v>2466.29</v>
      </c>
      <c r="E102" s="13" t="s">
        <v>108</v>
      </c>
      <c r="F102" s="14" t="s">
        <v>8</v>
      </c>
    </row>
    <row r="103" spans="1:6">
      <c r="A103" s="11">
        <v>101</v>
      </c>
      <c r="B103" s="11" t="s">
        <v>109</v>
      </c>
      <c r="C103" s="12" t="str">
        <f>"4"</f>
        <v>4</v>
      </c>
      <c r="D103" s="11" t="str">
        <f>"1945.19"</f>
        <v>1945.19</v>
      </c>
      <c r="E103" s="13" t="s">
        <v>109</v>
      </c>
      <c r="F103" s="14" t="s">
        <v>8</v>
      </c>
    </row>
    <row r="104" spans="1:6">
      <c r="A104" s="11">
        <v>102</v>
      </c>
      <c r="B104" s="11" t="s">
        <v>110</v>
      </c>
      <c r="C104" s="12" t="str">
        <f>"4"</f>
        <v>4</v>
      </c>
      <c r="D104" s="11" t="str">
        <f>"1660.28"</f>
        <v>1660.28</v>
      </c>
      <c r="E104" s="13" t="s">
        <v>110</v>
      </c>
      <c r="F104" s="14" t="s">
        <v>8</v>
      </c>
    </row>
    <row r="105" spans="1:6">
      <c r="A105" s="11">
        <v>103</v>
      </c>
      <c r="B105" s="11" t="s">
        <v>111</v>
      </c>
      <c r="C105" s="12" t="str">
        <f>"22"</f>
        <v>22</v>
      </c>
      <c r="D105" s="11" t="str">
        <f>"9395.55"</f>
        <v>9395.55</v>
      </c>
      <c r="E105" s="13" t="s">
        <v>111</v>
      </c>
      <c r="F105" s="14" t="s">
        <v>8</v>
      </c>
    </row>
    <row r="106" spans="1:6">
      <c r="A106" s="11">
        <v>104</v>
      </c>
      <c r="B106" s="11" t="s">
        <v>112</v>
      </c>
      <c r="C106" s="12" t="str">
        <f t="shared" ref="C106:C110" si="4">"2"</f>
        <v>2</v>
      </c>
      <c r="D106" s="11" t="str">
        <f>"1130.38"</f>
        <v>1130.38</v>
      </c>
      <c r="E106" s="13" t="s">
        <v>112</v>
      </c>
      <c r="F106" s="14" t="s">
        <v>8</v>
      </c>
    </row>
    <row r="107" spans="1:6">
      <c r="A107" s="11">
        <v>105</v>
      </c>
      <c r="B107" s="11" t="s">
        <v>113</v>
      </c>
      <c r="C107" s="12" t="str">
        <f t="shared" si="4"/>
        <v>2</v>
      </c>
      <c r="D107" s="11" t="str">
        <f>"822.1"</f>
        <v>822.1</v>
      </c>
      <c r="E107" s="13" t="s">
        <v>113</v>
      </c>
      <c r="F107" s="14" t="s">
        <v>8</v>
      </c>
    </row>
    <row r="108" spans="1:6">
      <c r="A108" s="11">
        <v>106</v>
      </c>
      <c r="B108" s="11" t="s">
        <v>114</v>
      </c>
      <c r="C108" s="12" t="str">
        <f>"7"</f>
        <v>7</v>
      </c>
      <c r="D108" s="11" t="str">
        <f>"2877.34"</f>
        <v>2877.34</v>
      </c>
      <c r="E108" s="13" t="s">
        <v>114</v>
      </c>
      <c r="F108" s="14" t="s">
        <v>8</v>
      </c>
    </row>
    <row r="109" spans="1:6">
      <c r="A109" s="11">
        <v>107</v>
      </c>
      <c r="B109" s="11" t="s">
        <v>115</v>
      </c>
      <c r="C109" s="12" t="str">
        <f>"7"</f>
        <v>7</v>
      </c>
      <c r="D109" s="11" t="str">
        <f>"3215.02"</f>
        <v>3215.02</v>
      </c>
      <c r="E109" s="13" t="s">
        <v>115</v>
      </c>
      <c r="F109" s="14" t="s">
        <v>8</v>
      </c>
    </row>
    <row r="110" spans="1:6">
      <c r="A110" s="11">
        <v>108</v>
      </c>
      <c r="B110" s="11" t="s">
        <v>116</v>
      </c>
      <c r="C110" s="12" t="str">
        <f t="shared" si="4"/>
        <v>2</v>
      </c>
      <c r="D110" s="11" t="str">
        <f>"1080"</f>
        <v>1080</v>
      </c>
      <c r="E110" s="13" t="s">
        <v>116</v>
      </c>
      <c r="F110" s="14" t="s">
        <v>8</v>
      </c>
    </row>
    <row r="111" spans="1:6">
      <c r="A111" s="11">
        <v>109</v>
      </c>
      <c r="B111" s="11" t="s">
        <v>117</v>
      </c>
      <c r="C111" s="12" t="str">
        <f>"4"</f>
        <v>4</v>
      </c>
      <c r="D111" s="11" t="str">
        <f>"1986.73"</f>
        <v>1986.73</v>
      </c>
      <c r="E111" s="13" t="s">
        <v>117</v>
      </c>
      <c r="F111" s="14" t="s">
        <v>8</v>
      </c>
    </row>
    <row r="112" spans="1:6">
      <c r="A112" s="11">
        <v>110</v>
      </c>
      <c r="B112" s="11" t="s">
        <v>118</v>
      </c>
      <c r="C112" s="12" t="str">
        <f>"15"</f>
        <v>15</v>
      </c>
      <c r="D112" s="11" t="str">
        <f>"6496.11"</f>
        <v>6496.11</v>
      </c>
      <c r="E112" s="13" t="s">
        <v>118</v>
      </c>
      <c r="F112" s="14" t="s">
        <v>8</v>
      </c>
    </row>
    <row r="113" spans="1:6">
      <c r="A113" s="11">
        <v>111</v>
      </c>
      <c r="B113" s="11" t="s">
        <v>119</v>
      </c>
      <c r="C113" s="12" t="str">
        <f>"28"</f>
        <v>28</v>
      </c>
      <c r="D113" s="11" t="str">
        <f>"13476.31"</f>
        <v>13476.31</v>
      </c>
      <c r="E113" s="13" t="s">
        <v>119</v>
      </c>
      <c r="F113" s="14" t="s">
        <v>8</v>
      </c>
    </row>
    <row r="114" spans="1:6">
      <c r="A114" s="11">
        <v>112</v>
      </c>
      <c r="B114" s="11" t="s">
        <v>120</v>
      </c>
      <c r="C114" s="12" t="str">
        <f>"1"</f>
        <v>1</v>
      </c>
      <c r="D114" s="11" t="str">
        <f>"657.94"</f>
        <v>657.94</v>
      </c>
      <c r="E114" s="13" t="s">
        <v>120</v>
      </c>
      <c r="F114" s="14" t="s">
        <v>8</v>
      </c>
    </row>
    <row r="115" spans="1:6">
      <c r="A115" s="15">
        <v>113</v>
      </c>
      <c r="B115" s="15" t="s">
        <v>121</v>
      </c>
      <c r="C115" s="16" t="str">
        <f>"1"</f>
        <v>1</v>
      </c>
      <c r="D115" s="15" t="str">
        <f>"442.06"</f>
        <v>442.06</v>
      </c>
      <c r="E115" s="18" t="s">
        <v>121</v>
      </c>
      <c r="F115" s="14" t="s">
        <v>8</v>
      </c>
    </row>
    <row r="116" spans="1:6">
      <c r="A116" s="11">
        <v>114</v>
      </c>
      <c r="B116" s="11" t="s">
        <v>122</v>
      </c>
      <c r="C116" s="12" t="str">
        <f>"7"</f>
        <v>7</v>
      </c>
      <c r="D116" s="11" t="str">
        <f>"2980.1"</f>
        <v>2980.1</v>
      </c>
      <c r="E116" s="13" t="s">
        <v>122</v>
      </c>
      <c r="F116" s="14" t="s">
        <v>8</v>
      </c>
    </row>
    <row r="117" spans="1:6">
      <c r="A117" s="11">
        <v>115</v>
      </c>
      <c r="B117" s="11" t="s">
        <v>123</v>
      </c>
      <c r="C117" s="12" t="str">
        <f t="shared" ref="C117:C121" si="5">"2"</f>
        <v>2</v>
      </c>
      <c r="D117" s="11" t="str">
        <f>"822.1"</f>
        <v>822.1</v>
      </c>
      <c r="E117" s="13" t="s">
        <v>123</v>
      </c>
      <c r="F117" s="14" t="s">
        <v>8</v>
      </c>
    </row>
    <row r="118" spans="1:6">
      <c r="A118" s="11">
        <v>116</v>
      </c>
      <c r="B118" s="11" t="s">
        <v>124</v>
      </c>
      <c r="C118" s="12" t="str">
        <f>"4"</f>
        <v>4</v>
      </c>
      <c r="D118" s="11" t="str">
        <f>"1644.19"</f>
        <v>1644.19</v>
      </c>
      <c r="E118" s="13" t="s">
        <v>124</v>
      </c>
      <c r="F118" s="14" t="s">
        <v>8</v>
      </c>
    </row>
    <row r="119" spans="1:6">
      <c r="A119" s="11">
        <v>117</v>
      </c>
      <c r="B119" s="11" t="s">
        <v>125</v>
      </c>
      <c r="C119" s="12" t="str">
        <f t="shared" si="5"/>
        <v>2</v>
      </c>
      <c r="D119" s="11" t="str">
        <f>"1188"</f>
        <v>1188</v>
      </c>
      <c r="E119" s="13" t="s">
        <v>125</v>
      </c>
      <c r="F119" s="14" t="s">
        <v>8</v>
      </c>
    </row>
    <row r="120" spans="1:6">
      <c r="A120" s="11">
        <v>118</v>
      </c>
      <c r="B120" s="11" t="s">
        <v>126</v>
      </c>
      <c r="C120" s="12" t="str">
        <f>"9"</f>
        <v>9</v>
      </c>
      <c r="D120" s="11" t="str">
        <f>"3865.03"</f>
        <v>3865.03</v>
      </c>
      <c r="E120" s="13" t="s">
        <v>126</v>
      </c>
      <c r="F120" s="14" t="s">
        <v>8</v>
      </c>
    </row>
    <row r="121" spans="1:6">
      <c r="A121" s="11">
        <v>119</v>
      </c>
      <c r="B121" s="11" t="s">
        <v>127</v>
      </c>
      <c r="C121" s="12" t="str">
        <f t="shared" si="5"/>
        <v>2</v>
      </c>
      <c r="D121" s="11" t="str">
        <f>"851.81"</f>
        <v>851.81</v>
      </c>
      <c r="E121" s="13" t="s">
        <v>127</v>
      </c>
      <c r="F121" s="14" t="s">
        <v>8</v>
      </c>
    </row>
    <row r="122" spans="1:6">
      <c r="A122" s="11">
        <v>120</v>
      </c>
      <c r="B122" s="11" t="s">
        <v>128</v>
      </c>
      <c r="C122" s="12" t="str">
        <f>"3"</f>
        <v>3</v>
      </c>
      <c r="D122" s="11" t="str">
        <f>"1233.14"</f>
        <v>1233.14</v>
      </c>
      <c r="E122" s="13" t="s">
        <v>128</v>
      </c>
      <c r="F122" s="14" t="s">
        <v>8</v>
      </c>
    </row>
    <row r="123" spans="1:6">
      <c r="A123" s="11">
        <v>121</v>
      </c>
      <c r="B123" s="11" t="s">
        <v>129</v>
      </c>
      <c r="C123" s="12" t="str">
        <f>"7"</f>
        <v>7</v>
      </c>
      <c r="D123" s="11" t="str">
        <f>"3204.49"</f>
        <v>3204.49</v>
      </c>
      <c r="E123" s="13" t="s">
        <v>129</v>
      </c>
      <c r="F123" s="14" t="s">
        <v>8</v>
      </c>
    </row>
    <row r="124" spans="1:6">
      <c r="A124" s="11">
        <v>122</v>
      </c>
      <c r="B124" s="11" t="s">
        <v>130</v>
      </c>
      <c r="C124" s="12" t="str">
        <f t="shared" ref="C124:C128" si="6">"6"</f>
        <v>6</v>
      </c>
      <c r="D124" s="11" t="str">
        <f>"3467.99"</f>
        <v>3467.99</v>
      </c>
      <c r="E124" s="13" t="s">
        <v>130</v>
      </c>
      <c r="F124" s="14" t="s">
        <v>8</v>
      </c>
    </row>
    <row r="125" spans="1:6">
      <c r="A125" s="11">
        <v>123</v>
      </c>
      <c r="B125" s="11" t="s">
        <v>131</v>
      </c>
      <c r="C125" s="12" t="str">
        <f t="shared" si="6"/>
        <v>6</v>
      </c>
      <c r="D125" s="11" t="str">
        <f>"2534.8"</f>
        <v>2534.8</v>
      </c>
      <c r="E125" s="13" t="s">
        <v>131</v>
      </c>
      <c r="F125" s="14" t="s">
        <v>8</v>
      </c>
    </row>
    <row r="126" spans="1:6">
      <c r="A126" s="11">
        <v>124</v>
      </c>
      <c r="B126" s="11" t="s">
        <v>132</v>
      </c>
      <c r="C126" s="12" t="str">
        <f>"15"</f>
        <v>15</v>
      </c>
      <c r="D126" s="11" t="str">
        <f>"8229.26"</f>
        <v>8229.26</v>
      </c>
      <c r="E126" s="13" t="s">
        <v>132</v>
      </c>
      <c r="F126" s="14" t="s">
        <v>8</v>
      </c>
    </row>
    <row r="127" spans="1:6">
      <c r="A127" s="11">
        <v>125</v>
      </c>
      <c r="B127" s="11" t="s">
        <v>133</v>
      </c>
      <c r="C127" s="12" t="str">
        <f>"2"</f>
        <v>2</v>
      </c>
      <c r="D127" s="11" t="str">
        <f>"822.1"</f>
        <v>822.1</v>
      </c>
      <c r="E127" s="13" t="s">
        <v>133</v>
      </c>
      <c r="F127" s="14" t="s">
        <v>8</v>
      </c>
    </row>
    <row r="128" spans="1:6">
      <c r="A128" s="11">
        <v>126</v>
      </c>
      <c r="B128" s="11" t="s">
        <v>134</v>
      </c>
      <c r="C128" s="12" t="str">
        <f t="shared" si="6"/>
        <v>6</v>
      </c>
      <c r="D128" s="11" t="str">
        <f>"2490.01"</f>
        <v>2490.01</v>
      </c>
      <c r="E128" s="13" t="s">
        <v>134</v>
      </c>
      <c r="F128" s="14" t="s">
        <v>8</v>
      </c>
    </row>
    <row r="129" spans="1:6">
      <c r="A129" s="11">
        <v>127</v>
      </c>
      <c r="B129" s="11" t="s">
        <v>135</v>
      </c>
      <c r="C129" s="12" t="str">
        <f>"3"</f>
        <v>3</v>
      </c>
      <c r="D129" s="11" t="str">
        <f>"1233.14"</f>
        <v>1233.14</v>
      </c>
      <c r="E129" s="13" t="s">
        <v>135</v>
      </c>
      <c r="F129" s="14" t="s">
        <v>8</v>
      </c>
    </row>
    <row r="130" spans="1:6">
      <c r="A130" s="11">
        <v>128</v>
      </c>
      <c r="B130" s="11" t="s">
        <v>136</v>
      </c>
      <c r="C130" s="12" t="str">
        <f>"3"</f>
        <v>3</v>
      </c>
      <c r="D130" s="11" t="str">
        <f>"1309.95"</f>
        <v>1309.95</v>
      </c>
      <c r="E130" s="13" t="s">
        <v>136</v>
      </c>
      <c r="F130" s="14" t="s">
        <v>8</v>
      </c>
    </row>
    <row r="131" spans="1:6">
      <c r="A131" s="11">
        <v>129</v>
      </c>
      <c r="B131" s="11" t="s">
        <v>137</v>
      </c>
      <c r="C131" s="12" t="str">
        <f>"2"</f>
        <v>2</v>
      </c>
      <c r="D131" s="11" t="str">
        <f>"822.1"</f>
        <v>822.1</v>
      </c>
      <c r="E131" s="13" t="s">
        <v>137</v>
      </c>
      <c r="F131" s="14" t="s">
        <v>8</v>
      </c>
    </row>
    <row r="132" spans="1:6">
      <c r="A132" s="11">
        <v>130</v>
      </c>
      <c r="B132" s="11" t="s">
        <v>138</v>
      </c>
      <c r="C132" s="12" t="str">
        <f>"5"</f>
        <v>5</v>
      </c>
      <c r="D132" s="11" t="str">
        <f>"2709.95"</f>
        <v>2709.95</v>
      </c>
      <c r="E132" s="13" t="s">
        <v>138</v>
      </c>
      <c r="F132" s="14" t="s">
        <v>8</v>
      </c>
    </row>
    <row r="133" spans="1:6">
      <c r="A133" s="11">
        <v>131</v>
      </c>
      <c r="B133" s="11" t="s">
        <v>139</v>
      </c>
      <c r="C133" s="12" t="str">
        <f>"9"</f>
        <v>9</v>
      </c>
      <c r="D133" s="11" t="str">
        <f>"7284.67"</f>
        <v>7284.67</v>
      </c>
      <c r="E133" s="13" t="s">
        <v>139</v>
      </c>
      <c r="F133" s="14" t="s">
        <v>8</v>
      </c>
    </row>
    <row r="134" spans="1:6">
      <c r="A134" s="11">
        <v>132</v>
      </c>
      <c r="B134" s="11" t="s">
        <v>140</v>
      </c>
      <c r="C134" s="12" t="str">
        <f>"21"</f>
        <v>21</v>
      </c>
      <c r="D134" s="11" t="str">
        <f>"9530.15"</f>
        <v>9530.15</v>
      </c>
      <c r="E134" s="13" t="s">
        <v>140</v>
      </c>
      <c r="F134" s="14" t="s">
        <v>8</v>
      </c>
    </row>
    <row r="135" spans="1:6">
      <c r="A135" s="11">
        <v>133</v>
      </c>
      <c r="B135" s="11" t="s">
        <v>141</v>
      </c>
      <c r="C135" s="12" t="str">
        <f>"5"</f>
        <v>5</v>
      </c>
      <c r="D135" s="11" t="str">
        <f>"2420.69"</f>
        <v>2420.69</v>
      </c>
      <c r="E135" s="13" t="s">
        <v>141</v>
      </c>
      <c r="F135" s="14" t="s">
        <v>8</v>
      </c>
    </row>
    <row r="136" spans="1:6">
      <c r="A136" s="11">
        <v>134</v>
      </c>
      <c r="B136" s="11" t="s">
        <v>142</v>
      </c>
      <c r="C136" s="12" t="str">
        <f>"2"</f>
        <v>2</v>
      </c>
      <c r="D136" s="11" t="str">
        <f>"1493.53"</f>
        <v>1493.53</v>
      </c>
      <c r="E136" s="13" t="s">
        <v>142</v>
      </c>
      <c r="F136" s="14" t="s">
        <v>8</v>
      </c>
    </row>
    <row r="137" spans="1:6">
      <c r="A137" s="11">
        <v>135</v>
      </c>
      <c r="B137" s="11" t="s">
        <v>143</v>
      </c>
      <c r="C137" s="12" t="str">
        <f>"17"</f>
        <v>17</v>
      </c>
      <c r="D137" s="11" t="str">
        <f>"7215.44"</f>
        <v>7215.44</v>
      </c>
      <c r="E137" s="13" t="s">
        <v>143</v>
      </c>
      <c r="F137" s="14" t="s">
        <v>8</v>
      </c>
    </row>
    <row r="138" spans="1:6">
      <c r="A138" s="11">
        <v>136</v>
      </c>
      <c r="B138" s="11" t="s">
        <v>144</v>
      </c>
      <c r="C138" s="12" t="str">
        <f t="shared" ref="C138:C143" si="7">"1"</f>
        <v>1</v>
      </c>
      <c r="D138" s="11" t="str">
        <f>"511.38"</f>
        <v>511.38</v>
      </c>
      <c r="E138" s="13" t="s">
        <v>144</v>
      </c>
      <c r="F138" s="14" t="s">
        <v>8</v>
      </c>
    </row>
    <row r="139" spans="1:6">
      <c r="A139" s="11">
        <v>137</v>
      </c>
      <c r="B139" s="11" t="s">
        <v>145</v>
      </c>
      <c r="C139" s="12" t="str">
        <f t="shared" si="7"/>
        <v>1</v>
      </c>
      <c r="D139" s="11" t="str">
        <f>"536.67"</f>
        <v>536.67</v>
      </c>
      <c r="E139" s="13" t="s">
        <v>145</v>
      </c>
      <c r="F139" s="14" t="s">
        <v>8</v>
      </c>
    </row>
    <row r="140" spans="1:6">
      <c r="A140" s="11">
        <v>138</v>
      </c>
      <c r="B140" s="11" t="s">
        <v>146</v>
      </c>
      <c r="C140" s="12" t="str">
        <f t="shared" ref="C140:C144" si="8">"2"</f>
        <v>2</v>
      </c>
      <c r="D140" s="11" t="str">
        <f t="shared" ref="D140:D144" si="9">"822.1"</f>
        <v>822.1</v>
      </c>
      <c r="E140" s="13" t="s">
        <v>146</v>
      </c>
      <c r="F140" s="14" t="s">
        <v>8</v>
      </c>
    </row>
    <row r="141" spans="1:6">
      <c r="A141" s="11">
        <v>139</v>
      </c>
      <c r="B141" s="11" t="s">
        <v>147</v>
      </c>
      <c r="C141" s="12" t="str">
        <f>"7"</f>
        <v>7</v>
      </c>
      <c r="D141" s="11" t="str">
        <f>"3047.45"</f>
        <v>3047.45</v>
      </c>
      <c r="E141" s="13" t="s">
        <v>147</v>
      </c>
      <c r="F141" s="14" t="s">
        <v>8</v>
      </c>
    </row>
    <row r="142" spans="1:6">
      <c r="A142" s="11">
        <v>140</v>
      </c>
      <c r="B142" s="11" t="s">
        <v>148</v>
      </c>
      <c r="C142" s="12" t="str">
        <f t="shared" si="8"/>
        <v>2</v>
      </c>
      <c r="D142" s="11" t="str">
        <f t="shared" si="9"/>
        <v>822.1</v>
      </c>
      <c r="E142" s="13" t="s">
        <v>148</v>
      </c>
      <c r="F142" s="14" t="s">
        <v>8</v>
      </c>
    </row>
    <row r="143" spans="1:6">
      <c r="A143" s="11">
        <v>141</v>
      </c>
      <c r="B143" s="11" t="s">
        <v>149</v>
      </c>
      <c r="C143" s="12" t="str">
        <f t="shared" si="7"/>
        <v>1</v>
      </c>
      <c r="D143" s="11" t="str">
        <f>"411.05"</f>
        <v>411.05</v>
      </c>
      <c r="E143" s="13" t="s">
        <v>149</v>
      </c>
      <c r="F143" s="14" t="s">
        <v>8</v>
      </c>
    </row>
    <row r="144" spans="1:6">
      <c r="A144" s="11">
        <v>142</v>
      </c>
      <c r="B144" s="11" t="s">
        <v>150</v>
      </c>
      <c r="C144" s="12" t="str">
        <f t="shared" si="8"/>
        <v>2</v>
      </c>
      <c r="D144" s="11" t="str">
        <f t="shared" si="9"/>
        <v>822.1</v>
      </c>
      <c r="E144" s="13" t="s">
        <v>150</v>
      </c>
      <c r="F144" s="14" t="s">
        <v>8</v>
      </c>
    </row>
    <row r="145" spans="1:6">
      <c r="A145" s="11">
        <v>143</v>
      </c>
      <c r="B145" s="11" t="s">
        <v>151</v>
      </c>
      <c r="C145" s="12" t="str">
        <f>"3"</f>
        <v>3</v>
      </c>
      <c r="D145" s="11" t="str">
        <f>"1433.81"</f>
        <v>1433.81</v>
      </c>
      <c r="E145" s="13" t="s">
        <v>151</v>
      </c>
      <c r="F145" s="14" t="s">
        <v>8</v>
      </c>
    </row>
    <row r="146" spans="1:6">
      <c r="A146" s="11">
        <v>144</v>
      </c>
      <c r="B146" s="11" t="s">
        <v>152</v>
      </c>
      <c r="C146" s="12" t="str">
        <f>"10"</f>
        <v>10</v>
      </c>
      <c r="D146" s="11" t="str">
        <f>"4347.02"</f>
        <v>4347.02</v>
      </c>
      <c r="E146" s="13" t="s">
        <v>152</v>
      </c>
      <c r="F146" s="14" t="s">
        <v>8</v>
      </c>
    </row>
    <row r="147" spans="1:6">
      <c r="A147" s="11">
        <v>145</v>
      </c>
      <c r="B147" s="11" t="s">
        <v>153</v>
      </c>
      <c r="C147" s="12" t="str">
        <f>"18"</f>
        <v>18</v>
      </c>
      <c r="D147" s="11" t="str">
        <f>"7589"</f>
        <v>7589</v>
      </c>
      <c r="E147" s="13" t="s">
        <v>153</v>
      </c>
      <c r="F147" s="14" t="s">
        <v>8</v>
      </c>
    </row>
    <row r="148" spans="1:6">
      <c r="A148" s="11">
        <v>146</v>
      </c>
      <c r="B148" s="11" t="s">
        <v>154</v>
      </c>
      <c r="C148" s="12" t="str">
        <f>"18"</f>
        <v>18</v>
      </c>
      <c r="D148" s="11" t="str">
        <f>"8431.96"</f>
        <v>8431.96</v>
      </c>
      <c r="E148" s="13" t="s">
        <v>154</v>
      </c>
      <c r="F148" s="14" t="s">
        <v>8</v>
      </c>
    </row>
    <row r="149" spans="1:6">
      <c r="A149" s="11">
        <v>147</v>
      </c>
      <c r="B149" s="11" t="s">
        <v>155</v>
      </c>
      <c r="C149" s="12" t="str">
        <f>"5"</f>
        <v>5</v>
      </c>
      <c r="D149" s="11" t="str">
        <f>"2432.03"</f>
        <v>2432.03</v>
      </c>
      <c r="E149" s="13" t="s">
        <v>155</v>
      </c>
      <c r="F149" s="14" t="s">
        <v>8</v>
      </c>
    </row>
    <row r="150" spans="1:6">
      <c r="A150" s="11">
        <v>148</v>
      </c>
      <c r="B150" s="11" t="s">
        <v>156</v>
      </c>
      <c r="C150" s="12" t="str">
        <f>"12"</f>
        <v>12</v>
      </c>
      <c r="D150" s="11" t="str">
        <f>"4957.92"</f>
        <v>4957.92</v>
      </c>
      <c r="E150" s="13" t="s">
        <v>156</v>
      </c>
      <c r="F150" s="14" t="s">
        <v>8</v>
      </c>
    </row>
    <row r="151" spans="1:6">
      <c r="A151" s="11">
        <v>149</v>
      </c>
      <c r="B151" s="11" t="s">
        <v>157</v>
      </c>
      <c r="C151" s="12" t="str">
        <f>"1"</f>
        <v>1</v>
      </c>
      <c r="D151" s="11" t="str">
        <f>"411.05"</f>
        <v>411.05</v>
      </c>
      <c r="E151" s="13" t="s">
        <v>157</v>
      </c>
      <c r="F151" s="14" t="s">
        <v>8</v>
      </c>
    </row>
    <row r="152" spans="1:6">
      <c r="A152" s="11">
        <v>150</v>
      </c>
      <c r="B152" s="11" t="s">
        <v>158</v>
      </c>
      <c r="C152" s="12" t="str">
        <f>"4"</f>
        <v>4</v>
      </c>
      <c r="D152" s="11" t="str">
        <f>"1644.19"</f>
        <v>1644.19</v>
      </c>
      <c r="E152" s="13" t="s">
        <v>158</v>
      </c>
      <c r="F152" s="14" t="s">
        <v>8</v>
      </c>
    </row>
    <row r="153" spans="1:6">
      <c r="A153" s="11">
        <v>151</v>
      </c>
      <c r="B153" s="11" t="s">
        <v>159</v>
      </c>
      <c r="C153" s="12" t="str">
        <f>"3"</f>
        <v>3</v>
      </c>
      <c r="D153" s="11" t="str">
        <f>"1233.14"</f>
        <v>1233.14</v>
      </c>
      <c r="E153" s="13" t="s">
        <v>159</v>
      </c>
      <c r="F153" s="14" t="s">
        <v>8</v>
      </c>
    </row>
    <row r="154" spans="1:6">
      <c r="A154" s="11">
        <v>152</v>
      </c>
      <c r="B154" s="11" t="s">
        <v>160</v>
      </c>
      <c r="C154" s="12" t="str">
        <f>"3"</f>
        <v>3</v>
      </c>
      <c r="D154" s="11" t="str">
        <f>"1609.94"</f>
        <v>1609.94</v>
      </c>
      <c r="E154" s="13" t="s">
        <v>160</v>
      </c>
      <c r="F154" s="14" t="s">
        <v>8</v>
      </c>
    </row>
    <row r="155" spans="1:6">
      <c r="A155" s="11">
        <v>153</v>
      </c>
      <c r="B155" s="11" t="s">
        <v>161</v>
      </c>
      <c r="C155" s="12" t="str">
        <f>"6"</f>
        <v>6</v>
      </c>
      <c r="D155" s="11" t="str">
        <f>"2595.24"</f>
        <v>2595.24</v>
      </c>
      <c r="E155" s="13" t="s">
        <v>161</v>
      </c>
      <c r="F155" s="14" t="s">
        <v>8</v>
      </c>
    </row>
    <row r="156" spans="1:6">
      <c r="A156" s="11">
        <v>154</v>
      </c>
      <c r="B156" s="11" t="s">
        <v>162</v>
      </c>
      <c r="C156" s="12" t="str">
        <f>"2"</f>
        <v>2</v>
      </c>
      <c r="D156" s="11" t="str">
        <f>"822.1"</f>
        <v>822.1</v>
      </c>
      <c r="E156" s="13" t="s">
        <v>162</v>
      </c>
      <c r="F156" s="14" t="s">
        <v>8</v>
      </c>
    </row>
    <row r="157" spans="1:6">
      <c r="A157" s="11">
        <v>155</v>
      </c>
      <c r="B157" s="11" t="s">
        <v>163</v>
      </c>
      <c r="C157" s="12" t="str">
        <f>"4"</f>
        <v>4</v>
      </c>
      <c r="D157" s="11" t="str">
        <f>"1644.19"</f>
        <v>1644.19</v>
      </c>
      <c r="E157" s="13" t="s">
        <v>163</v>
      </c>
      <c r="F157" s="14" t="s">
        <v>8</v>
      </c>
    </row>
    <row r="158" spans="1:6">
      <c r="A158" s="11">
        <v>156</v>
      </c>
      <c r="B158" s="11" t="s">
        <v>164</v>
      </c>
      <c r="C158" s="12" t="str">
        <f>"35"</f>
        <v>35</v>
      </c>
      <c r="D158" s="11" t="str">
        <f>"14559.92"</f>
        <v>14559.92</v>
      </c>
      <c r="E158" s="13" t="s">
        <v>164</v>
      </c>
      <c r="F158" s="14" t="s">
        <v>8</v>
      </c>
    </row>
    <row r="159" spans="1:6">
      <c r="A159" s="11">
        <v>157</v>
      </c>
      <c r="B159" s="11" t="s">
        <v>165</v>
      </c>
      <c r="C159" s="12" t="str">
        <f>"5"</f>
        <v>5</v>
      </c>
      <c r="D159" s="11" t="str">
        <f>"2006.64"</f>
        <v>2006.64</v>
      </c>
      <c r="E159" s="13" t="s">
        <v>165</v>
      </c>
      <c r="F159" s="14" t="s">
        <v>8</v>
      </c>
    </row>
    <row r="160" spans="1:6">
      <c r="A160" s="11">
        <v>158</v>
      </c>
      <c r="B160" s="11" t="s">
        <v>166</v>
      </c>
      <c r="C160" s="12" t="str">
        <f>"5"</f>
        <v>5</v>
      </c>
      <c r="D160" s="11" t="str">
        <f>"2295.02"</f>
        <v>2295.02</v>
      </c>
      <c r="E160" s="13" t="s">
        <v>166</v>
      </c>
      <c r="F160" s="14" t="s">
        <v>8</v>
      </c>
    </row>
    <row r="161" spans="1:6">
      <c r="A161" s="11">
        <v>159</v>
      </c>
      <c r="B161" s="11" t="s">
        <v>167</v>
      </c>
      <c r="C161" s="12" t="str">
        <f>"3"</f>
        <v>3</v>
      </c>
      <c r="D161" s="11" t="str">
        <f>"1507.18"</f>
        <v>1507.18</v>
      </c>
      <c r="E161" s="13" t="s">
        <v>167</v>
      </c>
      <c r="F161" s="14" t="s">
        <v>8</v>
      </c>
    </row>
    <row r="162" spans="1:6">
      <c r="A162" s="11">
        <v>160</v>
      </c>
      <c r="B162" s="11" t="s">
        <v>168</v>
      </c>
      <c r="C162" s="12" t="str">
        <f>"4"</f>
        <v>4</v>
      </c>
      <c r="D162" s="11" t="str">
        <f>"1639.57"</f>
        <v>1639.57</v>
      </c>
      <c r="E162" s="13" t="s">
        <v>168</v>
      </c>
      <c r="F162" s="14" t="s">
        <v>8</v>
      </c>
    </row>
    <row r="163" spans="1:6">
      <c r="A163" s="11">
        <v>161</v>
      </c>
      <c r="B163" s="11" t="s">
        <v>169</v>
      </c>
      <c r="C163" s="12" t="str">
        <f t="shared" ref="C163:C165" si="10">"2"</f>
        <v>2</v>
      </c>
      <c r="D163" s="11" t="str">
        <f>"955.87"</f>
        <v>955.87</v>
      </c>
      <c r="E163" s="13" t="s">
        <v>169</v>
      </c>
      <c r="F163" s="14" t="s">
        <v>8</v>
      </c>
    </row>
    <row r="164" spans="1:6">
      <c r="A164" s="11">
        <v>162</v>
      </c>
      <c r="B164" s="11" t="s">
        <v>170</v>
      </c>
      <c r="C164" s="12" t="str">
        <f t="shared" si="10"/>
        <v>2</v>
      </c>
      <c r="D164" s="11" t="str">
        <f>"822.1"</f>
        <v>822.1</v>
      </c>
      <c r="E164" s="13" t="s">
        <v>170</v>
      </c>
      <c r="F164" s="14" t="s">
        <v>8</v>
      </c>
    </row>
    <row r="165" spans="1:6">
      <c r="A165" s="11">
        <v>163</v>
      </c>
      <c r="B165" s="11" t="s">
        <v>171</v>
      </c>
      <c r="C165" s="12" t="str">
        <f t="shared" si="10"/>
        <v>2</v>
      </c>
      <c r="D165" s="11" t="str">
        <f>"915.44"</f>
        <v>915.44</v>
      </c>
      <c r="E165" s="13" t="s">
        <v>171</v>
      </c>
      <c r="F165" s="14" t="s">
        <v>8</v>
      </c>
    </row>
    <row r="166" spans="1:6">
      <c r="A166" s="11">
        <v>164</v>
      </c>
      <c r="B166" s="11" t="s">
        <v>172</v>
      </c>
      <c r="C166" s="12" t="str">
        <f>"9"</f>
        <v>9</v>
      </c>
      <c r="D166" s="11" t="str">
        <f>"3693.76"</f>
        <v>3693.76</v>
      </c>
      <c r="E166" s="13" t="s">
        <v>172</v>
      </c>
      <c r="F166" s="14" t="s">
        <v>8</v>
      </c>
    </row>
    <row r="167" spans="1:6">
      <c r="A167" s="11">
        <v>165</v>
      </c>
      <c r="B167" s="11" t="s">
        <v>173</v>
      </c>
      <c r="C167" s="12" t="str">
        <f>"2"</f>
        <v>2</v>
      </c>
      <c r="D167" s="11" t="str">
        <f>"1119.8"</f>
        <v>1119.8</v>
      </c>
      <c r="E167" s="13" t="s">
        <v>173</v>
      </c>
      <c r="F167" s="14" t="s">
        <v>8</v>
      </c>
    </row>
    <row r="168" spans="1:6">
      <c r="A168" s="11">
        <v>166</v>
      </c>
      <c r="B168" s="11" t="s">
        <v>174</v>
      </c>
      <c r="C168" s="12" t="str">
        <f>"9"</f>
        <v>9</v>
      </c>
      <c r="D168" s="11" t="str">
        <f>"4041.97"</f>
        <v>4041.97</v>
      </c>
      <c r="E168" s="13" t="s">
        <v>174</v>
      </c>
      <c r="F168" s="14" t="s">
        <v>8</v>
      </c>
    </row>
    <row r="169" spans="1:6">
      <c r="A169" s="11">
        <v>167</v>
      </c>
      <c r="B169" s="11" t="s">
        <v>175</v>
      </c>
      <c r="C169" s="12" t="str">
        <f>"2"</f>
        <v>2</v>
      </c>
      <c r="D169" s="11" t="str">
        <f>"822.1"</f>
        <v>822.1</v>
      </c>
      <c r="E169" s="13" t="s">
        <v>175</v>
      </c>
      <c r="F169" s="14" t="s">
        <v>8</v>
      </c>
    </row>
    <row r="170" spans="1:6">
      <c r="A170" s="11">
        <v>168</v>
      </c>
      <c r="B170" s="11" t="s">
        <v>176</v>
      </c>
      <c r="C170" s="12" t="str">
        <f t="shared" ref="C170:C175" si="11">"1"</f>
        <v>1</v>
      </c>
      <c r="D170" s="11" t="str">
        <f>"468.22"</f>
        <v>468.22</v>
      </c>
      <c r="E170" s="13" t="s">
        <v>176</v>
      </c>
      <c r="F170" s="14" t="s">
        <v>8</v>
      </c>
    </row>
    <row r="171" spans="1:6">
      <c r="A171" s="11">
        <v>169</v>
      </c>
      <c r="B171" s="11" t="s">
        <v>177</v>
      </c>
      <c r="C171" s="12" t="str">
        <f>"4"</f>
        <v>4</v>
      </c>
      <c r="D171" s="11" t="str">
        <f>"1675.21"</f>
        <v>1675.21</v>
      </c>
      <c r="E171" s="13" t="s">
        <v>177</v>
      </c>
      <c r="F171" s="14" t="s">
        <v>8</v>
      </c>
    </row>
    <row r="172" spans="1:6">
      <c r="A172" s="11">
        <v>170</v>
      </c>
      <c r="B172" s="11" t="s">
        <v>178</v>
      </c>
      <c r="C172" s="12" t="str">
        <f t="shared" si="11"/>
        <v>1</v>
      </c>
      <c r="D172" s="11" t="str">
        <f>"477.94"</f>
        <v>477.94</v>
      </c>
      <c r="E172" s="13" t="s">
        <v>178</v>
      </c>
      <c r="F172" s="14" t="s">
        <v>8</v>
      </c>
    </row>
    <row r="173" spans="1:6">
      <c r="A173" s="11">
        <v>171</v>
      </c>
      <c r="B173" s="11" t="s">
        <v>179</v>
      </c>
      <c r="C173" s="12" t="str">
        <f>"33"</f>
        <v>33</v>
      </c>
      <c r="D173" s="11" t="str">
        <f>"13494.92"</f>
        <v>13494.92</v>
      </c>
      <c r="E173" s="13" t="s">
        <v>180</v>
      </c>
      <c r="F173" s="14" t="s">
        <v>8</v>
      </c>
    </row>
    <row r="174" spans="1:6">
      <c r="A174" s="11">
        <v>172</v>
      </c>
      <c r="B174" s="11" t="s">
        <v>181</v>
      </c>
      <c r="C174" s="12" t="str">
        <f t="shared" si="11"/>
        <v>1</v>
      </c>
      <c r="D174" s="11" t="str">
        <f>"409.43"</f>
        <v>409.43</v>
      </c>
      <c r="E174" s="13" t="s">
        <v>181</v>
      </c>
      <c r="F174" s="14" t="s">
        <v>8</v>
      </c>
    </row>
    <row r="175" spans="1:6">
      <c r="A175" s="11">
        <v>173</v>
      </c>
      <c r="B175" s="11" t="s">
        <v>182</v>
      </c>
      <c r="C175" s="12" t="str">
        <f t="shared" si="11"/>
        <v>1</v>
      </c>
      <c r="D175" s="11" t="str">
        <f>"544.82"</f>
        <v>544.82</v>
      </c>
      <c r="E175" s="13" t="s">
        <v>182</v>
      </c>
      <c r="F175" s="14" t="s">
        <v>8</v>
      </c>
    </row>
    <row r="176" spans="1:6">
      <c r="A176" s="11">
        <v>174</v>
      </c>
      <c r="B176" s="11" t="s">
        <v>183</v>
      </c>
      <c r="C176" s="12" t="str">
        <f>"2"</f>
        <v>2</v>
      </c>
      <c r="D176" s="11" t="str">
        <f>"822.1"</f>
        <v>822.1</v>
      </c>
      <c r="E176" s="13" t="s">
        <v>183</v>
      </c>
      <c r="F176" s="14" t="s">
        <v>8</v>
      </c>
    </row>
    <row r="177" spans="1:6">
      <c r="A177" s="11">
        <v>175</v>
      </c>
      <c r="B177" s="11" t="s">
        <v>184</v>
      </c>
      <c r="C177" s="12" t="str">
        <f>"10"</f>
        <v>10</v>
      </c>
      <c r="D177" s="11" t="str">
        <f>"4246.69"</f>
        <v>4246.69</v>
      </c>
      <c r="E177" s="13" t="s">
        <v>184</v>
      </c>
      <c r="F177" s="14" t="s">
        <v>8</v>
      </c>
    </row>
    <row r="178" spans="1:6">
      <c r="A178" s="11">
        <v>176</v>
      </c>
      <c r="B178" s="11" t="s">
        <v>185</v>
      </c>
      <c r="C178" s="12" t="str">
        <f>"20"</f>
        <v>20</v>
      </c>
      <c r="D178" s="11" t="str">
        <f>"8227.33"</f>
        <v>8227.33</v>
      </c>
      <c r="E178" s="13" t="s">
        <v>185</v>
      </c>
      <c r="F178" s="14" t="s">
        <v>8</v>
      </c>
    </row>
    <row r="179" spans="1:6">
      <c r="A179" s="11">
        <v>177</v>
      </c>
      <c r="B179" s="11" t="s">
        <v>186</v>
      </c>
      <c r="C179" s="12" t="str">
        <f>"8"</f>
        <v>8</v>
      </c>
      <c r="D179" s="11" t="str">
        <f>"3692.57"</f>
        <v>3692.57</v>
      </c>
      <c r="E179" s="13" t="s">
        <v>186</v>
      </c>
      <c r="F179" s="14" t="s">
        <v>8</v>
      </c>
    </row>
    <row r="180" spans="1:6">
      <c r="A180" s="11">
        <v>178</v>
      </c>
      <c r="B180" s="11" t="s">
        <v>187</v>
      </c>
      <c r="C180" s="12" t="str">
        <f>"25"</f>
        <v>25</v>
      </c>
      <c r="D180" s="11" t="str">
        <f>"10468.48"</f>
        <v>10468.48</v>
      </c>
      <c r="E180" s="13" t="s">
        <v>187</v>
      </c>
      <c r="F180" s="14" t="s">
        <v>8</v>
      </c>
    </row>
    <row r="181" spans="1:6">
      <c r="A181" s="11">
        <v>179</v>
      </c>
      <c r="B181" s="11" t="s">
        <v>188</v>
      </c>
      <c r="C181" s="12" t="str">
        <f>"4"</f>
        <v>4</v>
      </c>
      <c r="D181" s="11" t="str">
        <f>"1798.92"</f>
        <v>1798.92</v>
      </c>
      <c r="E181" s="13" t="s">
        <v>188</v>
      </c>
      <c r="F181" s="14" t="s">
        <v>8</v>
      </c>
    </row>
    <row r="182" spans="1:6">
      <c r="A182" s="11">
        <v>180</v>
      </c>
      <c r="B182" s="11" t="s">
        <v>189</v>
      </c>
      <c r="C182" s="12" t="str">
        <f>"5"</f>
        <v>5</v>
      </c>
      <c r="D182" s="11" t="str">
        <f>"2537.46"</f>
        <v>2537.46</v>
      </c>
      <c r="E182" s="13" t="s">
        <v>189</v>
      </c>
      <c r="F182" s="14" t="s">
        <v>8</v>
      </c>
    </row>
    <row r="183" spans="1:6">
      <c r="A183" s="11">
        <v>181</v>
      </c>
      <c r="B183" s="11" t="s">
        <v>190</v>
      </c>
      <c r="C183" s="12" t="str">
        <f>"5"</f>
        <v>5</v>
      </c>
      <c r="D183" s="11" t="str">
        <f>"2055.24"</f>
        <v>2055.24</v>
      </c>
      <c r="E183" s="13" t="s">
        <v>190</v>
      </c>
      <c r="F183" s="14" t="s">
        <v>8</v>
      </c>
    </row>
    <row r="184" spans="1:6">
      <c r="A184" s="11">
        <v>182</v>
      </c>
      <c r="B184" s="11" t="s">
        <v>191</v>
      </c>
      <c r="C184" s="12" t="str">
        <f>"4"</f>
        <v>4</v>
      </c>
      <c r="D184" s="11" t="str">
        <f>"1785.31"</f>
        <v>1785.31</v>
      </c>
      <c r="E184" s="13" t="s">
        <v>191</v>
      </c>
      <c r="F184" s="14" t="s">
        <v>8</v>
      </c>
    </row>
    <row r="185" spans="1:6">
      <c r="A185" s="11">
        <v>183</v>
      </c>
      <c r="B185" s="11" t="s">
        <v>192</v>
      </c>
      <c r="C185" s="12" t="str">
        <f>"6"</f>
        <v>6</v>
      </c>
      <c r="D185" s="11" t="str">
        <f>"2568.35"</f>
        <v>2568.35</v>
      </c>
      <c r="E185" s="13" t="s">
        <v>192</v>
      </c>
      <c r="F185" s="14" t="s">
        <v>8</v>
      </c>
    </row>
    <row r="186" spans="1:6">
      <c r="A186" s="11">
        <v>184</v>
      </c>
      <c r="B186" s="11" t="s">
        <v>193</v>
      </c>
      <c r="C186" s="12" t="str">
        <f t="shared" ref="C186:C190" si="12">"3"</f>
        <v>3</v>
      </c>
      <c r="D186" s="11" t="str">
        <f>"1604.02"</f>
        <v>1604.02</v>
      </c>
      <c r="E186" s="13" t="s">
        <v>193</v>
      </c>
      <c r="F186" s="14" t="s">
        <v>8</v>
      </c>
    </row>
    <row r="187" spans="1:6">
      <c r="A187" s="11">
        <v>185</v>
      </c>
      <c r="B187" s="11" t="s">
        <v>194</v>
      </c>
      <c r="C187" s="12" t="str">
        <f>"2"</f>
        <v>2</v>
      </c>
      <c r="D187" s="11" t="str">
        <f>"843.05"</f>
        <v>843.05</v>
      </c>
      <c r="E187" s="13" t="s">
        <v>194</v>
      </c>
      <c r="F187" s="14" t="s">
        <v>8</v>
      </c>
    </row>
    <row r="188" spans="1:6">
      <c r="A188" s="11">
        <v>186</v>
      </c>
      <c r="B188" s="11" t="s">
        <v>195</v>
      </c>
      <c r="C188" s="12" t="str">
        <f t="shared" si="12"/>
        <v>3</v>
      </c>
      <c r="D188" s="11" t="str">
        <f>"1319.33"</f>
        <v>1319.33</v>
      </c>
      <c r="E188" s="13" t="s">
        <v>195</v>
      </c>
      <c r="F188" s="14" t="s">
        <v>8</v>
      </c>
    </row>
    <row r="189" spans="1:6">
      <c r="A189" s="11">
        <v>187</v>
      </c>
      <c r="B189" s="11" t="s">
        <v>196</v>
      </c>
      <c r="C189" s="12" t="str">
        <f t="shared" si="12"/>
        <v>3</v>
      </c>
      <c r="D189" s="11" t="str">
        <f>"1233.14"</f>
        <v>1233.14</v>
      </c>
      <c r="E189" s="13" t="s">
        <v>196</v>
      </c>
      <c r="F189" s="14" t="s">
        <v>8</v>
      </c>
    </row>
    <row r="190" spans="1:6">
      <c r="A190" s="11">
        <v>188</v>
      </c>
      <c r="B190" s="11" t="s">
        <v>197</v>
      </c>
      <c r="C190" s="12" t="str">
        <f t="shared" si="12"/>
        <v>3</v>
      </c>
      <c r="D190" s="11" t="str">
        <f>"1667.39"</f>
        <v>1667.39</v>
      </c>
      <c r="E190" s="13" t="s">
        <v>197</v>
      </c>
      <c r="F190" s="14" t="s">
        <v>8</v>
      </c>
    </row>
    <row r="191" spans="1:6">
      <c r="A191" s="11">
        <v>189</v>
      </c>
      <c r="B191" s="11" t="s">
        <v>198</v>
      </c>
      <c r="C191" s="12" t="str">
        <f>"2007"</f>
        <v>2007</v>
      </c>
      <c r="D191" s="11" t="str">
        <f>"279318.98"</f>
        <v>279318.98</v>
      </c>
      <c r="E191" s="13" t="s">
        <v>198</v>
      </c>
      <c r="F191" s="14" t="s">
        <v>8</v>
      </c>
    </row>
    <row r="192" spans="1:6">
      <c r="A192" s="11">
        <v>190</v>
      </c>
      <c r="B192" s="11" t="s">
        <v>199</v>
      </c>
      <c r="C192" s="12" t="str">
        <f>"5"</f>
        <v>5</v>
      </c>
      <c r="D192" s="11" t="str">
        <f>"2397.78"</f>
        <v>2397.78</v>
      </c>
      <c r="E192" s="13" t="s">
        <v>199</v>
      </c>
      <c r="F192" s="14" t="s">
        <v>8</v>
      </c>
    </row>
    <row r="193" spans="1:6">
      <c r="A193" s="11">
        <v>191</v>
      </c>
      <c r="B193" s="11" t="s">
        <v>200</v>
      </c>
      <c r="C193" s="12" t="str">
        <f>"8"</f>
        <v>8</v>
      </c>
      <c r="D193" s="11" t="str">
        <f>"3507.3"</f>
        <v>3507.3</v>
      </c>
      <c r="E193" s="13" t="s">
        <v>200</v>
      </c>
      <c r="F193" s="14" t="s">
        <v>8</v>
      </c>
    </row>
    <row r="194" spans="1:6">
      <c r="A194" s="11">
        <v>192</v>
      </c>
      <c r="B194" s="11" t="s">
        <v>201</v>
      </c>
      <c r="C194" s="12" t="str">
        <f>"2"</f>
        <v>2</v>
      </c>
      <c r="D194" s="11" t="str">
        <f>"1015.68"</f>
        <v>1015.68</v>
      </c>
      <c r="E194" s="13" t="s">
        <v>201</v>
      </c>
      <c r="F194" s="14" t="s">
        <v>8</v>
      </c>
    </row>
    <row r="195" spans="1:6">
      <c r="A195" s="11">
        <v>193</v>
      </c>
      <c r="B195" s="11" t="s">
        <v>202</v>
      </c>
      <c r="C195" s="12" t="str">
        <f>"12"</f>
        <v>12</v>
      </c>
      <c r="D195" s="11" t="str">
        <f>"5811.03"</f>
        <v>5811.03</v>
      </c>
      <c r="E195" s="13" t="s">
        <v>202</v>
      </c>
      <c r="F195" s="14" t="s">
        <v>8</v>
      </c>
    </row>
    <row r="196" spans="1:6">
      <c r="A196" s="11">
        <v>194</v>
      </c>
      <c r="B196" s="11" t="s">
        <v>203</v>
      </c>
      <c r="C196" s="12" t="str">
        <f>"5"</f>
        <v>5</v>
      </c>
      <c r="D196" s="11" t="str">
        <f>"2089.49"</f>
        <v>2089.49</v>
      </c>
      <c r="E196" s="13" t="s">
        <v>203</v>
      </c>
      <c r="F196" s="14" t="s">
        <v>8</v>
      </c>
    </row>
    <row r="197" spans="1:6">
      <c r="A197" s="11">
        <v>195</v>
      </c>
      <c r="B197" s="11" t="s">
        <v>204</v>
      </c>
      <c r="C197" s="12" t="str">
        <f>"10"</f>
        <v>10</v>
      </c>
      <c r="D197" s="11" t="str">
        <f>"4144.73"</f>
        <v>4144.73</v>
      </c>
      <c r="E197" s="13" t="s">
        <v>204</v>
      </c>
      <c r="F197" s="14" t="s">
        <v>8</v>
      </c>
    </row>
    <row r="198" spans="1:6">
      <c r="A198" s="15">
        <v>196</v>
      </c>
      <c r="B198" s="15" t="s">
        <v>205</v>
      </c>
      <c r="C198" s="16" t="str">
        <f>"2"</f>
        <v>2</v>
      </c>
      <c r="D198" s="15" t="str">
        <f>"802.66"</f>
        <v>802.66</v>
      </c>
      <c r="E198" s="17" t="s">
        <v>205</v>
      </c>
      <c r="F198" s="14" t="s">
        <v>8</v>
      </c>
    </row>
    <row r="199" spans="1:6">
      <c r="A199" s="11">
        <v>197</v>
      </c>
      <c r="B199" s="11" t="s">
        <v>206</v>
      </c>
      <c r="C199" s="12" t="str">
        <f t="shared" ref="C199:C201" si="13">"1"</f>
        <v>1</v>
      </c>
      <c r="D199" s="11" t="str">
        <f>"411.05"</f>
        <v>411.05</v>
      </c>
      <c r="E199" s="13" t="s">
        <v>206</v>
      </c>
      <c r="F199" s="14" t="s">
        <v>8</v>
      </c>
    </row>
    <row r="200" spans="1:6">
      <c r="A200" s="11">
        <v>198</v>
      </c>
      <c r="B200" s="11" t="s">
        <v>207</v>
      </c>
      <c r="C200" s="12" t="str">
        <f t="shared" si="13"/>
        <v>1</v>
      </c>
      <c r="D200" s="11" t="str">
        <f>"787.84"</f>
        <v>787.84</v>
      </c>
      <c r="E200" s="13" t="s">
        <v>207</v>
      </c>
      <c r="F200" s="14" t="s">
        <v>8</v>
      </c>
    </row>
    <row r="201" spans="1:6">
      <c r="A201" s="11">
        <v>199</v>
      </c>
      <c r="B201" s="11" t="s">
        <v>208</v>
      </c>
      <c r="C201" s="12" t="str">
        <f t="shared" si="13"/>
        <v>1</v>
      </c>
      <c r="D201" s="11" t="str">
        <f>"411.05"</f>
        <v>411.05</v>
      </c>
      <c r="E201" s="13" t="s">
        <v>208</v>
      </c>
      <c r="F201" s="14" t="s">
        <v>8</v>
      </c>
    </row>
    <row r="202" spans="1:6">
      <c r="A202" s="11">
        <v>200</v>
      </c>
      <c r="B202" s="11" t="s">
        <v>209</v>
      </c>
      <c r="C202" s="12" t="str">
        <f>"23"</f>
        <v>23</v>
      </c>
      <c r="D202" s="11" t="str">
        <f>"9745.38"</f>
        <v>9745.38</v>
      </c>
      <c r="E202" s="13" t="s">
        <v>209</v>
      </c>
      <c r="F202" s="14" t="s">
        <v>8</v>
      </c>
    </row>
    <row r="203" spans="1:6">
      <c r="A203" s="11">
        <v>201</v>
      </c>
      <c r="B203" s="11" t="s">
        <v>210</v>
      </c>
      <c r="C203" s="12" t="str">
        <f t="shared" ref="C203:C208" si="14">"3"</f>
        <v>3</v>
      </c>
      <c r="D203" s="11" t="str">
        <f>"1233.14"</f>
        <v>1233.14</v>
      </c>
      <c r="E203" s="13" t="s">
        <v>210</v>
      </c>
      <c r="F203" s="14" t="s">
        <v>8</v>
      </c>
    </row>
    <row r="204" spans="1:6">
      <c r="A204" s="11">
        <v>202</v>
      </c>
      <c r="B204" s="11" t="s">
        <v>211</v>
      </c>
      <c r="C204" s="12" t="str">
        <f>"4"</f>
        <v>4</v>
      </c>
      <c r="D204" s="11" t="str">
        <f>"1677.2"</f>
        <v>1677.2</v>
      </c>
      <c r="E204" s="13" t="s">
        <v>211</v>
      </c>
      <c r="F204" s="14" t="s">
        <v>8</v>
      </c>
    </row>
    <row r="205" spans="1:6">
      <c r="A205" s="11">
        <v>203</v>
      </c>
      <c r="B205" s="11" t="s">
        <v>212</v>
      </c>
      <c r="C205" s="12" t="str">
        <f>"2"</f>
        <v>2</v>
      </c>
      <c r="D205" s="11" t="str">
        <f>"1198.89"</f>
        <v>1198.89</v>
      </c>
      <c r="E205" s="13" t="s">
        <v>212</v>
      </c>
      <c r="F205" s="14" t="s">
        <v>8</v>
      </c>
    </row>
    <row r="206" spans="1:6">
      <c r="A206" s="11">
        <v>204</v>
      </c>
      <c r="B206" s="11" t="s">
        <v>213</v>
      </c>
      <c r="C206" s="12" t="str">
        <f t="shared" si="14"/>
        <v>3</v>
      </c>
      <c r="D206" s="11" t="str">
        <f>"1301.65"</f>
        <v>1301.65</v>
      </c>
      <c r="E206" s="13" t="s">
        <v>213</v>
      </c>
      <c r="F206" s="14" t="s">
        <v>8</v>
      </c>
    </row>
    <row r="207" spans="1:6">
      <c r="A207" s="11">
        <v>205</v>
      </c>
      <c r="B207" s="11" t="s">
        <v>214</v>
      </c>
      <c r="C207" s="12" t="str">
        <f>"2"</f>
        <v>2</v>
      </c>
      <c r="D207" s="11" t="str">
        <f>"1198.89"</f>
        <v>1198.89</v>
      </c>
      <c r="E207" s="13" t="s">
        <v>214</v>
      </c>
      <c r="F207" s="14" t="s">
        <v>8</v>
      </c>
    </row>
    <row r="208" spans="1:6">
      <c r="A208" s="11">
        <v>206</v>
      </c>
      <c r="B208" s="11" t="s">
        <v>215</v>
      </c>
      <c r="C208" s="12" t="str">
        <f t="shared" si="14"/>
        <v>3</v>
      </c>
      <c r="D208" s="11" t="str">
        <f>"1233.14"</f>
        <v>1233.14</v>
      </c>
      <c r="E208" s="13" t="s">
        <v>215</v>
      </c>
      <c r="F208" s="14" t="s">
        <v>8</v>
      </c>
    </row>
    <row r="209" spans="1:6">
      <c r="A209" s="11">
        <v>207</v>
      </c>
      <c r="B209" s="11" t="s">
        <v>216</v>
      </c>
      <c r="C209" s="12" t="str">
        <f>"4"</f>
        <v>4</v>
      </c>
      <c r="D209" s="11" t="str">
        <f>"1952.48"</f>
        <v>1952.48</v>
      </c>
      <c r="E209" s="13" t="s">
        <v>216</v>
      </c>
      <c r="F209" s="14" t="s">
        <v>8</v>
      </c>
    </row>
    <row r="210" spans="1:6">
      <c r="A210" s="11">
        <v>208</v>
      </c>
      <c r="B210" s="11" t="s">
        <v>217</v>
      </c>
      <c r="C210" s="12" t="str">
        <f>"3"</f>
        <v>3</v>
      </c>
      <c r="D210" s="11" t="str">
        <f>"1767.17"</f>
        <v>1767.17</v>
      </c>
      <c r="E210" s="13" t="s">
        <v>217</v>
      </c>
      <c r="F210" s="14" t="s">
        <v>8</v>
      </c>
    </row>
    <row r="211" spans="1:6">
      <c r="A211" s="11">
        <v>209</v>
      </c>
      <c r="B211" s="11" t="s">
        <v>218</v>
      </c>
      <c r="C211" s="12" t="str">
        <f>"1"</f>
        <v>1</v>
      </c>
      <c r="D211" s="11" t="str">
        <f>"616.57"</f>
        <v>616.57</v>
      </c>
      <c r="E211" s="13" t="s">
        <v>218</v>
      </c>
      <c r="F211" s="14" t="s">
        <v>8</v>
      </c>
    </row>
    <row r="212" spans="1:6">
      <c r="A212" s="11">
        <v>210</v>
      </c>
      <c r="B212" s="11" t="s">
        <v>219</v>
      </c>
      <c r="C212" s="12" t="str">
        <f>"4"</f>
        <v>4</v>
      </c>
      <c r="D212" s="11" t="str">
        <f>"1845.67"</f>
        <v>1845.67</v>
      </c>
      <c r="E212" s="13" t="s">
        <v>219</v>
      </c>
      <c r="F212" s="14" t="s">
        <v>8</v>
      </c>
    </row>
    <row r="213" spans="1:6">
      <c r="A213" s="11">
        <v>211</v>
      </c>
      <c r="B213" s="11" t="s">
        <v>220</v>
      </c>
      <c r="C213" s="12" t="str">
        <f>"1"</f>
        <v>1</v>
      </c>
      <c r="D213" s="11" t="str">
        <f>"411.05"</f>
        <v>411.05</v>
      </c>
      <c r="E213" s="13" t="s">
        <v>220</v>
      </c>
      <c r="F213" s="14" t="s">
        <v>8</v>
      </c>
    </row>
    <row r="214" spans="1:6">
      <c r="A214" s="11">
        <v>212</v>
      </c>
      <c r="B214" s="11" t="s">
        <v>221</v>
      </c>
      <c r="C214" s="12" t="str">
        <f t="shared" ref="C214:C218" si="15">"2"</f>
        <v>2</v>
      </c>
      <c r="D214" s="11" t="str">
        <f>"843.05"</f>
        <v>843.05</v>
      </c>
      <c r="E214" s="13" t="s">
        <v>221</v>
      </c>
      <c r="F214" s="14" t="s">
        <v>8</v>
      </c>
    </row>
    <row r="215" spans="1:6">
      <c r="A215" s="11">
        <v>213</v>
      </c>
      <c r="B215" s="11" t="s">
        <v>222</v>
      </c>
      <c r="C215" s="12" t="str">
        <f>"14"</f>
        <v>14</v>
      </c>
      <c r="D215" s="11" t="str">
        <f>"5895.86"</f>
        <v>5895.86</v>
      </c>
      <c r="E215" s="13" t="s">
        <v>222</v>
      </c>
      <c r="F215" s="14" t="s">
        <v>8</v>
      </c>
    </row>
    <row r="216" spans="1:6">
      <c r="A216" s="11">
        <v>214</v>
      </c>
      <c r="B216" s="11" t="s">
        <v>223</v>
      </c>
      <c r="C216" s="12" t="str">
        <f>"4"</f>
        <v>4</v>
      </c>
      <c r="D216" s="11" t="str">
        <f>"1743.71"</f>
        <v>1743.71</v>
      </c>
      <c r="E216" s="13" t="s">
        <v>223</v>
      </c>
      <c r="F216" s="14" t="s">
        <v>8</v>
      </c>
    </row>
    <row r="217" spans="1:6">
      <c r="A217" s="11">
        <v>215</v>
      </c>
      <c r="B217" s="11" t="s">
        <v>224</v>
      </c>
      <c r="C217" s="12" t="str">
        <f t="shared" si="15"/>
        <v>2</v>
      </c>
      <c r="D217" s="11" t="str">
        <f>"1222.9"</f>
        <v>1222.9</v>
      </c>
      <c r="E217" s="13" t="s">
        <v>224</v>
      </c>
      <c r="F217" s="14" t="s">
        <v>8</v>
      </c>
    </row>
    <row r="218" spans="1:6">
      <c r="A218" s="11">
        <v>216</v>
      </c>
      <c r="B218" s="11" t="s">
        <v>225</v>
      </c>
      <c r="C218" s="12" t="str">
        <f t="shared" si="15"/>
        <v>2</v>
      </c>
      <c r="D218" s="11" t="str">
        <f>"822.1"</f>
        <v>822.1</v>
      </c>
      <c r="E218" s="13" t="s">
        <v>225</v>
      </c>
      <c r="F218" s="14" t="s">
        <v>8</v>
      </c>
    </row>
    <row r="219" spans="1:6">
      <c r="A219" s="11">
        <v>217</v>
      </c>
      <c r="B219" s="11" t="s">
        <v>226</v>
      </c>
      <c r="C219" s="12" t="str">
        <f>"13"</f>
        <v>13</v>
      </c>
      <c r="D219" s="11" t="str">
        <f>"5544.29"</f>
        <v>5544.29</v>
      </c>
      <c r="E219" s="13" t="s">
        <v>226</v>
      </c>
      <c r="F219" s="14" t="s">
        <v>8</v>
      </c>
    </row>
    <row r="220" spans="1:6">
      <c r="A220" s="11">
        <v>218</v>
      </c>
      <c r="B220" s="11" t="s">
        <v>227</v>
      </c>
      <c r="C220" s="12" t="str">
        <f>"2"</f>
        <v>2</v>
      </c>
      <c r="D220" s="11" t="str">
        <f>"822.1"</f>
        <v>822.1</v>
      </c>
      <c r="E220" s="13" t="s">
        <v>227</v>
      </c>
      <c r="F220" s="14" t="s">
        <v>8</v>
      </c>
    </row>
    <row r="221" spans="1:6">
      <c r="A221" s="11">
        <v>219</v>
      </c>
      <c r="B221" s="11" t="s">
        <v>228</v>
      </c>
      <c r="C221" s="12" t="str">
        <f>"14"</f>
        <v>14</v>
      </c>
      <c r="D221" s="11" t="str">
        <f>"7558.22"</f>
        <v>7558.22</v>
      </c>
      <c r="E221" s="13" t="s">
        <v>228</v>
      </c>
      <c r="F221" s="14" t="s">
        <v>8</v>
      </c>
    </row>
    <row r="222" spans="1:6">
      <c r="A222" s="11">
        <v>220</v>
      </c>
      <c r="B222" s="11" t="s">
        <v>229</v>
      </c>
      <c r="C222" s="12" t="str">
        <f>"2"</f>
        <v>2</v>
      </c>
      <c r="D222" s="11" t="str">
        <f>"802.66"</f>
        <v>802.66</v>
      </c>
      <c r="E222" s="13" t="s">
        <v>229</v>
      </c>
      <c r="F222" s="14" t="s">
        <v>8</v>
      </c>
    </row>
    <row r="223" spans="1:6">
      <c r="A223" s="11">
        <v>221</v>
      </c>
      <c r="B223" s="11" t="s">
        <v>230</v>
      </c>
      <c r="C223" s="12" t="str">
        <f>"6"</f>
        <v>6</v>
      </c>
      <c r="D223" s="11" t="str">
        <f>"2466.29"</f>
        <v>2466.29</v>
      </c>
      <c r="E223" s="13" t="s">
        <v>230</v>
      </c>
      <c r="F223" s="14" t="s">
        <v>8</v>
      </c>
    </row>
    <row r="224" spans="1:6">
      <c r="A224" s="11">
        <v>222</v>
      </c>
      <c r="B224" s="11" t="s">
        <v>231</v>
      </c>
      <c r="C224" s="12" t="str">
        <f>"1"</f>
        <v>1</v>
      </c>
      <c r="D224" s="11" t="str">
        <f>"411.05"</f>
        <v>411.05</v>
      </c>
      <c r="E224" s="13" t="s">
        <v>231</v>
      </c>
      <c r="F224" s="14" t="s">
        <v>8</v>
      </c>
    </row>
    <row r="225" spans="1:6">
      <c r="A225" s="11">
        <v>223</v>
      </c>
      <c r="B225" s="11" t="s">
        <v>232</v>
      </c>
      <c r="C225" s="12" t="str">
        <f>"14"</f>
        <v>14</v>
      </c>
      <c r="D225" s="11" t="str">
        <f>"5990.9"</f>
        <v>5990.9</v>
      </c>
      <c r="E225" s="13" t="s">
        <v>232</v>
      </c>
      <c r="F225" s="14" t="s">
        <v>8</v>
      </c>
    </row>
    <row r="226" spans="1:6">
      <c r="A226" s="11">
        <v>224</v>
      </c>
      <c r="B226" s="11" t="s">
        <v>233</v>
      </c>
      <c r="C226" s="12" t="str">
        <f>"4"</f>
        <v>4</v>
      </c>
      <c r="D226" s="11" t="str">
        <f>"1751.54"</f>
        <v>1751.54</v>
      </c>
      <c r="E226" s="13" t="s">
        <v>233</v>
      </c>
      <c r="F226" s="14" t="s">
        <v>8</v>
      </c>
    </row>
    <row r="227" spans="1:6">
      <c r="A227" s="11">
        <v>225</v>
      </c>
      <c r="B227" s="11" t="s">
        <v>234</v>
      </c>
      <c r="C227" s="12" t="str">
        <f>"4"</f>
        <v>4</v>
      </c>
      <c r="D227" s="11" t="str">
        <f>"1877.49"</f>
        <v>1877.49</v>
      </c>
      <c r="E227" s="13" t="s">
        <v>234</v>
      </c>
      <c r="F227" s="14" t="s">
        <v>8</v>
      </c>
    </row>
    <row r="228" spans="1:6">
      <c r="A228" s="11">
        <v>226</v>
      </c>
      <c r="B228" s="11" t="s">
        <v>235</v>
      </c>
      <c r="C228" s="12" t="str">
        <f>"6"</f>
        <v>6</v>
      </c>
      <c r="D228" s="11" t="str">
        <f>"2725.27"</f>
        <v>2725.27</v>
      </c>
      <c r="E228" s="13" t="s">
        <v>235</v>
      </c>
      <c r="F228" s="14" t="s">
        <v>8</v>
      </c>
    </row>
    <row r="229" spans="1:6">
      <c r="A229" s="15">
        <v>227</v>
      </c>
      <c r="B229" s="15" t="s">
        <v>236</v>
      </c>
      <c r="C229" s="16" t="str">
        <f t="shared" ref="C229:C232" si="16">"3"</f>
        <v>3</v>
      </c>
      <c r="D229" s="15" t="str">
        <f>"1233.14"</f>
        <v>1233.14</v>
      </c>
      <c r="E229" s="17" t="s">
        <v>236</v>
      </c>
      <c r="F229" s="14" t="s">
        <v>8</v>
      </c>
    </row>
    <row r="230" spans="1:6">
      <c r="A230" s="11">
        <v>228</v>
      </c>
      <c r="B230" s="11" t="s">
        <v>237</v>
      </c>
      <c r="C230" s="12" t="str">
        <f>"27"</f>
        <v>27</v>
      </c>
      <c r="D230" s="11" t="str">
        <f>"11260.48"</f>
        <v>11260.48</v>
      </c>
      <c r="E230" s="13" t="s">
        <v>237</v>
      </c>
      <c r="F230" s="14" t="s">
        <v>8</v>
      </c>
    </row>
    <row r="231" spans="1:6">
      <c r="A231" s="11">
        <v>229</v>
      </c>
      <c r="B231" s="11" t="s">
        <v>238</v>
      </c>
      <c r="C231" s="12" t="str">
        <f t="shared" si="16"/>
        <v>3</v>
      </c>
      <c r="D231" s="11" t="str">
        <f>"1333.48"</f>
        <v>1333.48</v>
      </c>
      <c r="E231" s="13" t="s">
        <v>238</v>
      </c>
      <c r="F231" s="14" t="s">
        <v>8</v>
      </c>
    </row>
    <row r="232" spans="1:6">
      <c r="A232" s="11">
        <v>230</v>
      </c>
      <c r="B232" s="11" t="s">
        <v>239</v>
      </c>
      <c r="C232" s="12" t="str">
        <f t="shared" si="16"/>
        <v>3</v>
      </c>
      <c r="D232" s="11" t="str">
        <f>"1609.94"</f>
        <v>1609.94</v>
      </c>
      <c r="E232" s="13" t="s">
        <v>239</v>
      </c>
      <c r="F232" s="14" t="s">
        <v>8</v>
      </c>
    </row>
    <row r="233" spans="1:6">
      <c r="A233" s="11">
        <v>231</v>
      </c>
      <c r="B233" s="11" t="s">
        <v>240</v>
      </c>
      <c r="C233" s="12" t="str">
        <f>"4"</f>
        <v>4</v>
      </c>
      <c r="D233" s="11" t="str">
        <f>"1644.19"</f>
        <v>1644.19</v>
      </c>
      <c r="E233" s="13" t="s">
        <v>240</v>
      </c>
      <c r="F233" s="14" t="s">
        <v>8</v>
      </c>
    </row>
    <row r="234" spans="1:6">
      <c r="A234" s="11">
        <v>232</v>
      </c>
      <c r="B234" s="11" t="s">
        <v>241</v>
      </c>
      <c r="C234" s="12" t="str">
        <f>"7"</f>
        <v>7</v>
      </c>
      <c r="D234" s="11" t="str">
        <f>"3184"</f>
        <v>3184</v>
      </c>
      <c r="E234" s="13" t="s">
        <v>241</v>
      </c>
      <c r="F234" s="14" t="s">
        <v>8</v>
      </c>
    </row>
    <row r="235" spans="1:6">
      <c r="A235" s="11">
        <v>233</v>
      </c>
      <c r="B235" s="11" t="s">
        <v>242</v>
      </c>
      <c r="C235" s="12" t="str">
        <f>"2"</f>
        <v>2</v>
      </c>
      <c r="D235" s="11" t="str">
        <f>"822.1"</f>
        <v>822.1</v>
      </c>
      <c r="E235" s="13" t="s">
        <v>242</v>
      </c>
      <c r="F235" s="14" t="s">
        <v>8</v>
      </c>
    </row>
    <row r="236" spans="1:6">
      <c r="A236" s="11">
        <v>234</v>
      </c>
      <c r="B236" s="11" t="s">
        <v>243</v>
      </c>
      <c r="C236" s="12" t="str">
        <f>"9"</f>
        <v>9</v>
      </c>
      <c r="D236" s="11" t="str">
        <f>"4143.31"</f>
        <v>4143.31</v>
      </c>
      <c r="E236" s="13" t="s">
        <v>243</v>
      </c>
      <c r="F236" s="14" t="s">
        <v>8</v>
      </c>
    </row>
    <row r="237" spans="1:6">
      <c r="A237" s="11">
        <v>235</v>
      </c>
      <c r="B237" s="11" t="s">
        <v>244</v>
      </c>
      <c r="C237" s="12" t="str">
        <f>"1"</f>
        <v>1</v>
      </c>
      <c r="D237" s="11" t="str">
        <f>"616.57"</f>
        <v>616.57</v>
      </c>
      <c r="E237" s="13" t="s">
        <v>244</v>
      </c>
      <c r="F237" s="14" t="s">
        <v>8</v>
      </c>
    </row>
    <row r="238" spans="1:6">
      <c r="A238" s="15">
        <v>236</v>
      </c>
      <c r="B238" s="15" t="s">
        <v>245</v>
      </c>
      <c r="C238" s="16" t="str">
        <f>"2"</f>
        <v>2</v>
      </c>
      <c r="D238" s="15" t="str">
        <f>"824.26"</f>
        <v>824.26</v>
      </c>
      <c r="E238" s="17" t="s">
        <v>245</v>
      </c>
      <c r="F238" s="14" t="s">
        <v>8</v>
      </c>
    </row>
    <row r="239" spans="1:6">
      <c r="A239" s="11">
        <v>237</v>
      </c>
      <c r="B239" s="11" t="s">
        <v>246</v>
      </c>
      <c r="C239" s="12" t="str">
        <f>"14"</f>
        <v>14</v>
      </c>
      <c r="D239" s="11" t="str">
        <f>"5754.67"</f>
        <v>5754.67</v>
      </c>
      <c r="E239" s="13" t="s">
        <v>246</v>
      </c>
      <c r="F239" s="14" t="s">
        <v>8</v>
      </c>
    </row>
    <row r="240" spans="1:6">
      <c r="A240" s="11">
        <v>238</v>
      </c>
      <c r="B240" s="11" t="s">
        <v>247</v>
      </c>
      <c r="C240" s="12" t="str">
        <f>"8"</f>
        <v>8</v>
      </c>
      <c r="D240" s="11" t="str">
        <f>"3418.92"</f>
        <v>3418.92</v>
      </c>
      <c r="E240" s="13" t="s">
        <v>247</v>
      </c>
      <c r="F240" s="14" t="s">
        <v>8</v>
      </c>
    </row>
    <row r="241" spans="1:6">
      <c r="A241" s="11">
        <v>239</v>
      </c>
      <c r="B241" s="11" t="s">
        <v>248</v>
      </c>
      <c r="C241" s="12" t="str">
        <f>"1"</f>
        <v>1</v>
      </c>
      <c r="D241" s="11" t="str">
        <f>"411.05"</f>
        <v>411.05</v>
      </c>
      <c r="E241" s="13" t="s">
        <v>248</v>
      </c>
      <c r="F241" s="14" t="s">
        <v>8</v>
      </c>
    </row>
    <row r="242" spans="1:6">
      <c r="A242" s="11">
        <v>240</v>
      </c>
      <c r="B242" s="11" t="s">
        <v>249</v>
      </c>
      <c r="C242" s="12" t="str">
        <f>"2"</f>
        <v>2</v>
      </c>
      <c r="D242" s="11" t="str">
        <f>"802.66"</f>
        <v>802.66</v>
      </c>
      <c r="E242" s="13" t="s">
        <v>249</v>
      </c>
      <c r="F242" s="14" t="s">
        <v>8</v>
      </c>
    </row>
    <row r="243" spans="1:6">
      <c r="A243" s="11">
        <v>241</v>
      </c>
      <c r="B243" s="11" t="s">
        <v>250</v>
      </c>
      <c r="C243" s="12" t="str">
        <f>"8"</f>
        <v>8</v>
      </c>
      <c r="D243" s="11" t="str">
        <f>"7497.7"</f>
        <v>7497.7</v>
      </c>
      <c r="E243" s="13" t="s">
        <v>250</v>
      </c>
      <c r="F243" s="14" t="s">
        <v>8</v>
      </c>
    </row>
    <row r="244" spans="1:6">
      <c r="A244" s="11">
        <v>242</v>
      </c>
      <c r="B244" s="11" t="s">
        <v>251</v>
      </c>
      <c r="C244" s="12" t="str">
        <f>"9"</f>
        <v>9</v>
      </c>
      <c r="D244" s="11" t="str">
        <f>"3699.43"</f>
        <v>3699.43</v>
      </c>
      <c r="E244" s="13" t="s">
        <v>251</v>
      </c>
      <c r="F244" s="14" t="s">
        <v>8</v>
      </c>
    </row>
    <row r="245" spans="1:6">
      <c r="A245" s="11">
        <v>243</v>
      </c>
      <c r="B245" s="11" t="s">
        <v>252</v>
      </c>
      <c r="C245" s="12" t="str">
        <f>"7"</f>
        <v>7</v>
      </c>
      <c r="D245" s="11" t="str">
        <f>"3331.58"</f>
        <v>3331.58</v>
      </c>
      <c r="E245" s="13" t="s">
        <v>252</v>
      </c>
      <c r="F245" s="14" t="s">
        <v>8</v>
      </c>
    </row>
    <row r="246" spans="1:6">
      <c r="A246" s="11">
        <v>244</v>
      </c>
      <c r="B246" s="11" t="s">
        <v>253</v>
      </c>
      <c r="C246" s="12" t="str">
        <f>"6"</f>
        <v>6</v>
      </c>
      <c r="D246" s="11" t="str">
        <f>"2705.22"</f>
        <v>2705.22</v>
      </c>
      <c r="E246" s="13" t="s">
        <v>253</v>
      </c>
      <c r="F246" s="14" t="s">
        <v>8</v>
      </c>
    </row>
    <row r="247" spans="1:6">
      <c r="A247" s="11">
        <v>245</v>
      </c>
      <c r="B247" s="11" t="s">
        <v>254</v>
      </c>
      <c r="C247" s="12" t="str">
        <f>"3"</f>
        <v>3</v>
      </c>
      <c r="D247" s="11" t="str">
        <f>"1366.92"</f>
        <v>1366.92</v>
      </c>
      <c r="E247" s="13" t="s">
        <v>254</v>
      </c>
      <c r="F247" s="14" t="s">
        <v>8</v>
      </c>
    </row>
    <row r="248" spans="1:6">
      <c r="A248" s="11">
        <v>246</v>
      </c>
      <c r="B248" s="11" t="s">
        <v>255</v>
      </c>
      <c r="C248" s="12" t="str">
        <f>"5"</f>
        <v>5</v>
      </c>
      <c r="D248" s="11" t="str">
        <f>"2006.64"</f>
        <v>2006.64</v>
      </c>
      <c r="E248" s="13" t="s">
        <v>255</v>
      </c>
      <c r="F248" s="14" t="s">
        <v>8</v>
      </c>
    </row>
    <row r="249" spans="1:6">
      <c r="A249" s="11">
        <v>247</v>
      </c>
      <c r="B249" s="11" t="s">
        <v>256</v>
      </c>
      <c r="C249" s="12" t="str">
        <f>"2"</f>
        <v>2</v>
      </c>
      <c r="D249" s="11" t="str">
        <f>"822.1"</f>
        <v>822.1</v>
      </c>
      <c r="E249" s="13" t="s">
        <v>256</v>
      </c>
      <c r="F249" s="14" t="s">
        <v>8</v>
      </c>
    </row>
    <row r="250" spans="1:6">
      <c r="A250" s="11">
        <v>248</v>
      </c>
      <c r="B250" s="11" t="s">
        <v>257</v>
      </c>
      <c r="C250" s="12" t="str">
        <f>"11"</f>
        <v>11</v>
      </c>
      <c r="D250" s="11" t="str">
        <f>"4783.41"</f>
        <v>4783.41</v>
      </c>
      <c r="E250" s="13" t="s">
        <v>257</v>
      </c>
      <c r="F250" s="14" t="s">
        <v>8</v>
      </c>
    </row>
    <row r="251" spans="1:6">
      <c r="A251" s="11">
        <v>249</v>
      </c>
      <c r="B251" s="11" t="s">
        <v>258</v>
      </c>
      <c r="C251" s="12" t="str">
        <f>"11"</f>
        <v>11</v>
      </c>
      <c r="D251" s="11" t="str">
        <f>"4590.86"</f>
        <v>4590.86</v>
      </c>
      <c r="E251" s="13" t="s">
        <v>258</v>
      </c>
      <c r="F251" s="14" t="s">
        <v>8</v>
      </c>
    </row>
    <row r="252" spans="1:6">
      <c r="A252" s="11">
        <v>250</v>
      </c>
      <c r="B252" s="11" t="s">
        <v>259</v>
      </c>
      <c r="C252" s="12" t="str">
        <f>"3"</f>
        <v>3</v>
      </c>
      <c r="D252" s="11" t="str">
        <f>"1437.26"</f>
        <v>1437.26</v>
      </c>
      <c r="E252" s="13" t="s">
        <v>259</v>
      </c>
      <c r="F252" s="14" t="s">
        <v>8</v>
      </c>
    </row>
    <row r="253" spans="1:6">
      <c r="A253" s="11">
        <v>251</v>
      </c>
      <c r="B253" s="11" t="s">
        <v>260</v>
      </c>
      <c r="C253" s="12" t="str">
        <f>"1"</f>
        <v>1</v>
      </c>
      <c r="D253" s="11" t="str">
        <f>"411.05"</f>
        <v>411.05</v>
      </c>
      <c r="E253" s="13" t="s">
        <v>260</v>
      </c>
      <c r="F253" s="14" t="s">
        <v>8</v>
      </c>
    </row>
    <row r="254" spans="1:6">
      <c r="A254" s="11">
        <v>252</v>
      </c>
      <c r="B254" s="11" t="s">
        <v>261</v>
      </c>
      <c r="C254" s="12" t="str">
        <f>"7"</f>
        <v>7</v>
      </c>
      <c r="D254" s="11" t="str">
        <f>"3131.06"</f>
        <v>3131.06</v>
      </c>
      <c r="E254" s="13" t="s">
        <v>261</v>
      </c>
      <c r="F254" s="14" t="s">
        <v>8</v>
      </c>
    </row>
    <row r="255" spans="1:6">
      <c r="A255" s="11">
        <v>253</v>
      </c>
      <c r="B255" s="11" t="s">
        <v>262</v>
      </c>
      <c r="C255" s="12" t="str">
        <f>"4"</f>
        <v>4</v>
      </c>
      <c r="D255" s="11" t="str">
        <f>"1835.14"</f>
        <v>1835.14</v>
      </c>
      <c r="E255" s="13" t="s">
        <v>262</v>
      </c>
      <c r="F255" s="14" t="s">
        <v>8</v>
      </c>
    </row>
    <row r="256" spans="1:6">
      <c r="A256" s="11">
        <v>254</v>
      </c>
      <c r="B256" s="11" t="s">
        <v>263</v>
      </c>
      <c r="C256" s="12" t="str">
        <f>"6"</f>
        <v>6</v>
      </c>
      <c r="D256" s="11" t="str">
        <f>"2798.6"</f>
        <v>2798.6</v>
      </c>
      <c r="E256" s="13" t="s">
        <v>263</v>
      </c>
      <c r="F256" s="14" t="s">
        <v>8</v>
      </c>
    </row>
    <row r="257" spans="1:6">
      <c r="A257" s="11">
        <v>255</v>
      </c>
      <c r="B257" s="11" t="s">
        <v>264</v>
      </c>
      <c r="C257" s="12" t="str">
        <f>"11"</f>
        <v>11</v>
      </c>
      <c r="D257" s="11" t="str">
        <f>"4868.66"</f>
        <v>4868.66</v>
      </c>
      <c r="E257" s="13" t="s">
        <v>264</v>
      </c>
      <c r="F257" s="14" t="s">
        <v>8</v>
      </c>
    </row>
    <row r="258" spans="1:6">
      <c r="A258" s="11">
        <v>256</v>
      </c>
      <c r="B258" s="11" t="s">
        <v>265</v>
      </c>
      <c r="C258" s="12" t="str">
        <f>"19"</f>
        <v>19</v>
      </c>
      <c r="D258" s="11" t="str">
        <f>"9154.28"</f>
        <v>9154.28</v>
      </c>
      <c r="E258" s="13" t="s">
        <v>265</v>
      </c>
      <c r="F258" s="14" t="s">
        <v>8</v>
      </c>
    </row>
    <row r="259" spans="1:6">
      <c r="A259" s="11">
        <v>257</v>
      </c>
      <c r="B259" s="11" t="s">
        <v>266</v>
      </c>
      <c r="C259" s="12" t="str">
        <f>"2"</f>
        <v>2</v>
      </c>
      <c r="D259" s="11" t="str">
        <f>"822.1"</f>
        <v>822.1</v>
      </c>
      <c r="E259" s="13" t="s">
        <v>266</v>
      </c>
      <c r="F259" s="14" t="s">
        <v>8</v>
      </c>
    </row>
    <row r="260" spans="1:6">
      <c r="A260" s="11">
        <v>258</v>
      </c>
      <c r="B260" s="11" t="s">
        <v>267</v>
      </c>
      <c r="C260" s="12" t="str">
        <f>"6"</f>
        <v>6</v>
      </c>
      <c r="D260" s="11" t="str">
        <f>"2767.28"</f>
        <v>2767.28</v>
      </c>
      <c r="E260" s="13" t="s">
        <v>267</v>
      </c>
      <c r="F260" s="14" t="s">
        <v>8</v>
      </c>
    </row>
    <row r="261" spans="1:6">
      <c r="A261" s="11">
        <v>259</v>
      </c>
      <c r="B261" s="11" t="s">
        <v>268</v>
      </c>
      <c r="C261" s="12" t="str">
        <f>"25"</f>
        <v>25</v>
      </c>
      <c r="D261" s="11" t="str">
        <f>"10538.89"</f>
        <v>10538.89</v>
      </c>
      <c r="E261" s="13" t="s">
        <v>268</v>
      </c>
      <c r="F261" s="14" t="s">
        <v>8</v>
      </c>
    </row>
    <row r="262" spans="1:6">
      <c r="A262" s="11">
        <v>260</v>
      </c>
      <c r="B262" s="11" t="s">
        <v>269</v>
      </c>
      <c r="C262" s="12" t="str">
        <f>"5"</f>
        <v>5</v>
      </c>
      <c r="D262" s="11" t="str">
        <f>"2158"</f>
        <v>2158</v>
      </c>
      <c r="E262" s="13" t="s">
        <v>269</v>
      </c>
      <c r="F262" s="14" t="s">
        <v>8</v>
      </c>
    </row>
    <row r="263" spans="1:6">
      <c r="A263" s="11">
        <v>261</v>
      </c>
      <c r="B263" s="11" t="s">
        <v>270</v>
      </c>
      <c r="C263" s="12" t="str">
        <f>"3"</f>
        <v>3</v>
      </c>
      <c r="D263" s="11" t="str">
        <f>"1233.14"</f>
        <v>1233.14</v>
      </c>
      <c r="E263" s="13" t="s">
        <v>270</v>
      </c>
      <c r="F263" s="14" t="s">
        <v>8</v>
      </c>
    </row>
    <row r="264" spans="1:6">
      <c r="A264" s="11">
        <v>262</v>
      </c>
      <c r="B264" s="11" t="s">
        <v>271</v>
      </c>
      <c r="C264" s="12" t="str">
        <f>"2"</f>
        <v>2</v>
      </c>
      <c r="D264" s="11" t="str">
        <f>"996.73"</f>
        <v>996.73</v>
      </c>
      <c r="E264" s="13" t="s">
        <v>271</v>
      </c>
      <c r="F264" s="14" t="s">
        <v>8</v>
      </c>
    </row>
    <row r="265" spans="1:6">
      <c r="A265" s="11">
        <v>263</v>
      </c>
      <c r="B265" s="11" t="s">
        <v>272</v>
      </c>
      <c r="C265" s="12" t="str">
        <f>"8"</f>
        <v>8</v>
      </c>
      <c r="D265" s="11" t="str">
        <f>"3546.29"</f>
        <v>3546.29</v>
      </c>
      <c r="E265" s="13" t="s">
        <v>272</v>
      </c>
      <c r="F265" s="14" t="s">
        <v>8</v>
      </c>
    </row>
    <row r="266" spans="1:6">
      <c r="A266" s="11">
        <v>264</v>
      </c>
      <c r="B266" s="11" t="s">
        <v>273</v>
      </c>
      <c r="C266" s="12" t="str">
        <f>"49"</f>
        <v>49</v>
      </c>
      <c r="D266" s="11" t="str">
        <f>"20517.73"</f>
        <v>20517.73</v>
      </c>
      <c r="E266" s="13" t="s">
        <v>273</v>
      </c>
      <c r="F266" s="14" t="s">
        <v>8</v>
      </c>
    </row>
    <row r="267" spans="1:6">
      <c r="A267" s="11">
        <v>265</v>
      </c>
      <c r="B267" s="11" t="s">
        <v>274</v>
      </c>
      <c r="C267" s="12" t="str">
        <f>"4"</f>
        <v>4</v>
      </c>
      <c r="D267" s="11" t="str">
        <f>"1923.05"</f>
        <v>1923.05</v>
      </c>
      <c r="E267" s="13" t="s">
        <v>274</v>
      </c>
      <c r="F267" s="14" t="s">
        <v>8</v>
      </c>
    </row>
    <row r="268" spans="1:6">
      <c r="A268" s="11">
        <v>266</v>
      </c>
      <c r="B268" s="11" t="s">
        <v>275</v>
      </c>
      <c r="C268" s="12" t="str">
        <f>"38"</f>
        <v>38</v>
      </c>
      <c r="D268" s="11" t="str">
        <f>"15736.25"</f>
        <v>15736.25</v>
      </c>
      <c r="E268" s="13" t="s">
        <v>275</v>
      </c>
      <c r="F268" s="14" t="s">
        <v>8</v>
      </c>
    </row>
    <row r="269" spans="1:6">
      <c r="A269" s="11">
        <v>267</v>
      </c>
      <c r="B269" s="11" t="s">
        <v>276</v>
      </c>
      <c r="C269" s="12" t="str">
        <f>"5"</f>
        <v>5</v>
      </c>
      <c r="D269" s="11" t="str">
        <f>"2229.98"</f>
        <v>2229.98</v>
      </c>
      <c r="E269" s="13" t="s">
        <v>276</v>
      </c>
      <c r="F269" s="14" t="s">
        <v>8</v>
      </c>
    </row>
    <row r="270" spans="1:6">
      <c r="A270" s="11">
        <v>268</v>
      </c>
      <c r="B270" s="11" t="s">
        <v>277</v>
      </c>
      <c r="C270" s="12" t="str">
        <f>"1"</f>
        <v>1</v>
      </c>
      <c r="D270" s="11" t="str">
        <f>"401.33"</f>
        <v>401.33</v>
      </c>
      <c r="E270" s="13" t="s">
        <v>277</v>
      </c>
      <c r="F270" s="14" t="s">
        <v>8</v>
      </c>
    </row>
    <row r="271" spans="1:6">
      <c r="A271" s="11">
        <v>269</v>
      </c>
      <c r="B271" s="11" t="s">
        <v>278</v>
      </c>
      <c r="C271" s="12" t="str">
        <f>"2"</f>
        <v>2</v>
      </c>
      <c r="D271" s="11" t="str">
        <f>"1209.67"</f>
        <v>1209.67</v>
      </c>
      <c r="E271" s="13" t="s">
        <v>278</v>
      </c>
      <c r="F271" s="14" t="s">
        <v>8</v>
      </c>
    </row>
    <row r="272" spans="1:6">
      <c r="A272" s="11">
        <v>270</v>
      </c>
      <c r="B272" s="11" t="s">
        <v>279</v>
      </c>
      <c r="C272" s="12" t="str">
        <f>"5"</f>
        <v>5</v>
      </c>
      <c r="D272" s="11" t="str">
        <f>"2315.97"</f>
        <v>2315.97</v>
      </c>
      <c r="E272" s="13" t="s">
        <v>279</v>
      </c>
      <c r="F272" s="14" t="s">
        <v>8</v>
      </c>
    </row>
    <row r="273" spans="1:6">
      <c r="A273" s="11">
        <v>271</v>
      </c>
      <c r="B273" s="11" t="s">
        <v>280</v>
      </c>
      <c r="C273" s="12" t="str">
        <f>"2"</f>
        <v>2</v>
      </c>
      <c r="D273" s="11" t="str">
        <f>"822.1"</f>
        <v>822.1</v>
      </c>
      <c r="E273" s="13" t="s">
        <v>280</v>
      </c>
      <c r="F273" s="14" t="s">
        <v>8</v>
      </c>
    </row>
    <row r="274" spans="1:6">
      <c r="A274" s="11">
        <v>272</v>
      </c>
      <c r="B274" s="11" t="s">
        <v>281</v>
      </c>
      <c r="C274" s="12" t="str">
        <f>"7"</f>
        <v>7</v>
      </c>
      <c r="D274" s="11" t="str">
        <f>"3151.82"</f>
        <v>3151.82</v>
      </c>
      <c r="E274" s="13" t="s">
        <v>281</v>
      </c>
      <c r="F274" s="14" t="s">
        <v>8</v>
      </c>
    </row>
    <row r="275" spans="1:6">
      <c r="A275" s="11">
        <v>273</v>
      </c>
      <c r="B275" s="11" t="s">
        <v>282</v>
      </c>
      <c r="C275" s="12" t="str">
        <f>"1"</f>
        <v>1</v>
      </c>
      <c r="D275" s="11" t="str">
        <f>"411.05"</f>
        <v>411.05</v>
      </c>
      <c r="E275" s="13" t="s">
        <v>282</v>
      </c>
      <c r="F275" s="14" t="s">
        <v>8</v>
      </c>
    </row>
    <row r="276" spans="1:6">
      <c r="A276" s="11">
        <v>274</v>
      </c>
      <c r="B276" s="11" t="s">
        <v>283</v>
      </c>
      <c r="C276" s="12" t="str">
        <f>"18"</f>
        <v>18</v>
      </c>
      <c r="D276" s="11" t="str">
        <f>"16125.62"</f>
        <v>16125.62</v>
      </c>
      <c r="E276" s="13" t="s">
        <v>283</v>
      </c>
      <c r="F276" s="14" t="s">
        <v>8</v>
      </c>
    </row>
    <row r="277" spans="1:6">
      <c r="A277" s="11">
        <v>275</v>
      </c>
      <c r="B277" s="11" t="s">
        <v>284</v>
      </c>
      <c r="C277" s="12" t="str">
        <f>"46"</f>
        <v>46</v>
      </c>
      <c r="D277" s="11" t="str">
        <f>"41711.89"</f>
        <v>41711.89</v>
      </c>
      <c r="E277" s="13" t="s">
        <v>284</v>
      </c>
      <c r="F277" s="14" t="s">
        <v>8</v>
      </c>
    </row>
    <row r="278" spans="1:6">
      <c r="A278" s="11">
        <v>276</v>
      </c>
      <c r="B278" s="11" t="s">
        <v>285</v>
      </c>
      <c r="C278" s="12" t="str">
        <f>"2"</f>
        <v>2</v>
      </c>
      <c r="D278" s="11" t="str">
        <f>"822.1"</f>
        <v>822.1</v>
      </c>
      <c r="E278" s="13" t="s">
        <v>285</v>
      </c>
      <c r="F278" s="14" t="s">
        <v>8</v>
      </c>
    </row>
    <row r="279" spans="1:6">
      <c r="A279" s="11">
        <v>277</v>
      </c>
      <c r="B279" s="11" t="s">
        <v>286</v>
      </c>
      <c r="C279" s="12" t="str">
        <f>"1"</f>
        <v>1</v>
      </c>
      <c r="D279" s="11" t="str">
        <f>"411.05"</f>
        <v>411.05</v>
      </c>
      <c r="E279" s="13" t="s">
        <v>286</v>
      </c>
      <c r="F279" s="14" t="s">
        <v>8</v>
      </c>
    </row>
    <row r="280" spans="1:6">
      <c r="A280" s="11">
        <v>278</v>
      </c>
      <c r="B280" s="11" t="s">
        <v>287</v>
      </c>
      <c r="C280" s="12" t="str">
        <f>"11"</f>
        <v>11</v>
      </c>
      <c r="D280" s="11" t="str">
        <f>"4650.44"</f>
        <v>4650.44</v>
      </c>
      <c r="E280" s="13" t="s">
        <v>287</v>
      </c>
      <c r="F280" s="14" t="s">
        <v>8</v>
      </c>
    </row>
    <row r="281" spans="1:6">
      <c r="A281" s="11">
        <v>279</v>
      </c>
      <c r="B281" s="11" t="s">
        <v>288</v>
      </c>
      <c r="C281" s="12" t="str">
        <f>"7"</f>
        <v>7</v>
      </c>
      <c r="D281" s="11" t="str">
        <f>"3472.61"</f>
        <v>3472.61</v>
      </c>
      <c r="E281" s="13" t="s">
        <v>288</v>
      </c>
      <c r="F281" s="14" t="s">
        <v>8</v>
      </c>
    </row>
    <row r="282" spans="1:6">
      <c r="A282" s="11">
        <v>280</v>
      </c>
      <c r="B282" s="11" t="s">
        <v>289</v>
      </c>
      <c r="C282" s="12" t="str">
        <f>"10"</f>
        <v>10</v>
      </c>
      <c r="D282" s="11" t="str">
        <f>"4382.89"</f>
        <v>4382.89</v>
      </c>
      <c r="E282" s="13" t="s">
        <v>289</v>
      </c>
      <c r="F282" s="14" t="s">
        <v>8</v>
      </c>
    </row>
    <row r="283" spans="1:6">
      <c r="A283" s="11">
        <v>281</v>
      </c>
      <c r="B283" s="11" t="s">
        <v>290</v>
      </c>
      <c r="C283" s="12" t="str">
        <f>"1"</f>
        <v>1</v>
      </c>
      <c r="D283" s="11" t="str">
        <f>"712.04"</f>
        <v>712.04</v>
      </c>
      <c r="E283" s="13" t="s">
        <v>290</v>
      </c>
      <c r="F283" s="14" t="s">
        <v>8</v>
      </c>
    </row>
    <row r="284" spans="1:6">
      <c r="A284" s="11">
        <v>282</v>
      </c>
      <c r="B284" s="11" t="s">
        <v>291</v>
      </c>
      <c r="C284" s="12" t="str">
        <f>"5"</f>
        <v>5</v>
      </c>
      <c r="D284" s="11" t="str">
        <f>"2323.6"</f>
        <v>2323.6</v>
      </c>
      <c r="E284" s="13" t="s">
        <v>291</v>
      </c>
      <c r="F284" s="14" t="s">
        <v>8</v>
      </c>
    </row>
    <row r="285" spans="1:6">
      <c r="A285" s="11">
        <v>283</v>
      </c>
      <c r="B285" s="11" t="s">
        <v>292</v>
      </c>
      <c r="C285" s="12" t="str">
        <f>"3"</f>
        <v>3</v>
      </c>
      <c r="D285" s="11" t="str">
        <f>"1267.4"</f>
        <v>1267.4</v>
      </c>
      <c r="E285" s="13" t="s">
        <v>292</v>
      </c>
      <c r="F285" s="14" t="s">
        <v>8</v>
      </c>
    </row>
    <row r="286" spans="1:6">
      <c r="A286" s="11">
        <v>284</v>
      </c>
      <c r="B286" s="11" t="s">
        <v>293</v>
      </c>
      <c r="C286" s="12" t="str">
        <f>"2"</f>
        <v>2</v>
      </c>
      <c r="D286" s="11" t="str">
        <f>"822.1"</f>
        <v>822.1</v>
      </c>
      <c r="E286" s="13" t="s">
        <v>293</v>
      </c>
      <c r="F286" s="14" t="s">
        <v>8</v>
      </c>
    </row>
    <row r="287" spans="1:6">
      <c r="A287" s="11">
        <v>285</v>
      </c>
      <c r="B287" s="11" t="s">
        <v>294</v>
      </c>
      <c r="C287" s="12" t="str">
        <f>"3"</f>
        <v>3</v>
      </c>
      <c r="D287" s="11" t="str">
        <f>"1233.14"</f>
        <v>1233.14</v>
      </c>
      <c r="E287" s="13" t="s">
        <v>294</v>
      </c>
      <c r="F287" s="14" t="s">
        <v>8</v>
      </c>
    </row>
    <row r="288" spans="1:6">
      <c r="A288" s="11">
        <v>286</v>
      </c>
      <c r="B288" s="11" t="s">
        <v>295</v>
      </c>
      <c r="C288" s="12" t="str">
        <f t="shared" ref="C288:C293" si="17">"1"</f>
        <v>1</v>
      </c>
      <c r="D288" s="11" t="str">
        <f>"650.83"</f>
        <v>650.83</v>
      </c>
      <c r="E288" s="13" t="s">
        <v>295</v>
      </c>
      <c r="F288" s="14" t="s">
        <v>8</v>
      </c>
    </row>
    <row r="289" spans="1:6">
      <c r="A289" s="11">
        <v>287</v>
      </c>
      <c r="B289" s="11" t="s">
        <v>296</v>
      </c>
      <c r="C289" s="12" t="str">
        <f t="shared" si="17"/>
        <v>1</v>
      </c>
      <c r="D289" s="11" t="str">
        <f>"411.05"</f>
        <v>411.05</v>
      </c>
      <c r="E289" s="13" t="s">
        <v>296</v>
      </c>
      <c r="F289" s="14" t="s">
        <v>8</v>
      </c>
    </row>
    <row r="290" spans="1:6">
      <c r="A290" s="15">
        <v>288</v>
      </c>
      <c r="B290" s="15" t="s">
        <v>297</v>
      </c>
      <c r="C290" s="16" t="str">
        <f>"4"</f>
        <v>4</v>
      </c>
      <c r="D290" s="15" t="str">
        <f>"1774.73"</f>
        <v>1774.73</v>
      </c>
      <c r="E290" s="17" t="s">
        <v>297</v>
      </c>
      <c r="F290" s="14" t="s">
        <v>8</v>
      </c>
    </row>
    <row r="291" spans="1:6">
      <c r="A291" s="11">
        <v>289</v>
      </c>
      <c r="B291" s="11" t="s">
        <v>298</v>
      </c>
      <c r="C291" s="12" t="str">
        <f>"7"</f>
        <v>7</v>
      </c>
      <c r="D291" s="11" t="str">
        <f>"3082.45"</f>
        <v>3082.45</v>
      </c>
      <c r="E291" s="13" t="s">
        <v>298</v>
      </c>
      <c r="F291" s="14" t="s">
        <v>8</v>
      </c>
    </row>
    <row r="292" spans="1:6">
      <c r="A292" s="11">
        <v>290</v>
      </c>
      <c r="B292" s="11" t="s">
        <v>299</v>
      </c>
      <c r="C292" s="12" t="str">
        <f>"3"</f>
        <v>3</v>
      </c>
      <c r="D292" s="11" t="str">
        <f>"1468.87"</f>
        <v>1468.87</v>
      </c>
      <c r="E292" s="13" t="s">
        <v>299</v>
      </c>
      <c r="F292" s="14" t="s">
        <v>8</v>
      </c>
    </row>
    <row r="293" spans="1:6">
      <c r="A293" s="11">
        <v>291</v>
      </c>
      <c r="B293" s="11" t="s">
        <v>300</v>
      </c>
      <c r="C293" s="12" t="str">
        <f t="shared" si="17"/>
        <v>1</v>
      </c>
      <c r="D293" s="11" t="str">
        <f>"540"</f>
        <v>540</v>
      </c>
      <c r="E293" s="13" t="s">
        <v>300</v>
      </c>
      <c r="F293" s="14" t="s">
        <v>8</v>
      </c>
    </row>
    <row r="294" spans="1:6">
      <c r="A294" s="11">
        <v>292</v>
      </c>
      <c r="B294" s="11" t="s">
        <v>301</v>
      </c>
      <c r="C294" s="12" t="str">
        <f>"11"</f>
        <v>11</v>
      </c>
      <c r="D294" s="11" t="str">
        <f>"5515.78"</f>
        <v>5515.78</v>
      </c>
      <c r="E294" s="13" t="s">
        <v>301</v>
      </c>
      <c r="F294" s="14" t="s">
        <v>8</v>
      </c>
    </row>
    <row r="295" spans="1:6">
      <c r="A295" s="11">
        <v>293</v>
      </c>
      <c r="B295" s="11" t="s">
        <v>302</v>
      </c>
      <c r="C295" s="12" t="str">
        <f>"2"</f>
        <v>2</v>
      </c>
      <c r="D295" s="11" t="str">
        <f>"933.32"</f>
        <v>933.32</v>
      </c>
      <c r="E295" s="13" t="s">
        <v>302</v>
      </c>
      <c r="F295" s="14" t="s">
        <v>8</v>
      </c>
    </row>
    <row r="296" spans="1:6">
      <c r="A296" s="11">
        <v>294</v>
      </c>
      <c r="B296" s="11" t="s">
        <v>303</v>
      </c>
      <c r="C296" s="12" t="str">
        <f>"25"</f>
        <v>25</v>
      </c>
      <c r="D296" s="11" t="str">
        <f>"10237.5"</f>
        <v>10237.5</v>
      </c>
      <c r="E296" s="13" t="s">
        <v>303</v>
      </c>
      <c r="F296" s="14" t="s">
        <v>8</v>
      </c>
    </row>
    <row r="297" spans="1:6">
      <c r="A297" s="11">
        <v>295</v>
      </c>
      <c r="B297" s="11" t="s">
        <v>304</v>
      </c>
      <c r="C297" s="12" t="str">
        <f>"25"</f>
        <v>25</v>
      </c>
      <c r="D297" s="11" t="str">
        <f>"10299.35"</f>
        <v>10299.35</v>
      </c>
      <c r="E297" s="13" t="s">
        <v>304</v>
      </c>
      <c r="F297" s="14" t="s">
        <v>8</v>
      </c>
    </row>
    <row r="298" spans="1:6">
      <c r="A298" s="11">
        <v>296</v>
      </c>
      <c r="B298" s="11" t="s">
        <v>305</v>
      </c>
      <c r="C298" s="12" t="str">
        <f>"36"</f>
        <v>36</v>
      </c>
      <c r="D298" s="11" t="str">
        <f>"15034.01"</f>
        <v>15034.01</v>
      </c>
      <c r="E298" s="13" t="s">
        <v>305</v>
      </c>
      <c r="F298" s="14" t="s">
        <v>8</v>
      </c>
    </row>
    <row r="299" spans="1:6">
      <c r="A299" s="11">
        <v>297</v>
      </c>
      <c r="B299" s="11" t="s">
        <v>306</v>
      </c>
      <c r="C299" s="12" t="str">
        <f>"1"</f>
        <v>1</v>
      </c>
      <c r="D299" s="11" t="str">
        <f>"411.05"</f>
        <v>411.05</v>
      </c>
      <c r="E299" s="13" t="s">
        <v>306</v>
      </c>
      <c r="F299" s="14" t="s">
        <v>8</v>
      </c>
    </row>
    <row r="300" spans="1:6">
      <c r="A300" s="11">
        <v>298</v>
      </c>
      <c r="B300" s="11" t="s">
        <v>307</v>
      </c>
      <c r="C300" s="12" t="str">
        <f>"3"</f>
        <v>3</v>
      </c>
      <c r="D300" s="11" t="str">
        <f>"1542.37"</f>
        <v>1542.37</v>
      </c>
      <c r="E300" s="13" t="s">
        <v>307</v>
      </c>
      <c r="F300" s="14" t="s">
        <v>8</v>
      </c>
    </row>
    <row r="301" spans="1:6">
      <c r="A301" s="11">
        <v>299</v>
      </c>
      <c r="B301" s="11" t="s">
        <v>308</v>
      </c>
      <c r="C301" s="12" t="str">
        <f>"1"</f>
        <v>1</v>
      </c>
      <c r="D301" s="11" t="str">
        <f>"504.09"</f>
        <v>504.09</v>
      </c>
      <c r="E301" s="13" t="s">
        <v>308</v>
      </c>
      <c r="F301" s="14" t="s">
        <v>8</v>
      </c>
    </row>
    <row r="302" spans="1:6">
      <c r="A302" s="11">
        <v>300</v>
      </c>
      <c r="B302" s="11" t="s">
        <v>309</v>
      </c>
      <c r="C302" s="12" t="str">
        <f>"3"</f>
        <v>3</v>
      </c>
      <c r="D302" s="11" t="str">
        <f>"1233.14"</f>
        <v>1233.14</v>
      </c>
      <c r="E302" s="13" t="s">
        <v>309</v>
      </c>
      <c r="F302" s="14" t="s">
        <v>8</v>
      </c>
    </row>
    <row r="303" spans="1:6">
      <c r="A303" s="11">
        <v>301</v>
      </c>
      <c r="B303" s="11" t="s">
        <v>310</v>
      </c>
      <c r="C303" s="12" t="str">
        <f>"14"</f>
        <v>14</v>
      </c>
      <c r="D303" s="11" t="str">
        <f>"7570.28"</f>
        <v>7570.28</v>
      </c>
      <c r="E303" s="13" t="s">
        <v>310</v>
      </c>
      <c r="F303" s="14" t="s">
        <v>8</v>
      </c>
    </row>
    <row r="304" spans="1:6">
      <c r="A304" s="11">
        <v>302</v>
      </c>
      <c r="B304" s="11" t="s">
        <v>311</v>
      </c>
      <c r="C304" s="12" t="str">
        <f t="shared" ref="C304:C309" si="18">"2"</f>
        <v>2</v>
      </c>
      <c r="D304" s="11" t="str">
        <f>"889.79"</f>
        <v>889.79</v>
      </c>
      <c r="E304" s="13" t="s">
        <v>311</v>
      </c>
      <c r="F304" s="14" t="s">
        <v>8</v>
      </c>
    </row>
    <row r="305" spans="1:6">
      <c r="A305" s="11">
        <v>303</v>
      </c>
      <c r="B305" s="11" t="s">
        <v>312</v>
      </c>
      <c r="C305" s="12" t="str">
        <f t="shared" si="18"/>
        <v>2</v>
      </c>
      <c r="D305" s="11" t="str">
        <f>"822.1"</f>
        <v>822.1</v>
      </c>
      <c r="E305" s="13" t="s">
        <v>312</v>
      </c>
      <c r="F305" s="14" t="s">
        <v>8</v>
      </c>
    </row>
    <row r="306" spans="1:6">
      <c r="A306" s="11">
        <v>304</v>
      </c>
      <c r="B306" s="11" t="s">
        <v>313</v>
      </c>
      <c r="C306" s="12" t="str">
        <f>"7"</f>
        <v>7</v>
      </c>
      <c r="D306" s="11" t="str">
        <f>"2877.34"</f>
        <v>2877.34</v>
      </c>
      <c r="E306" s="13" t="s">
        <v>313</v>
      </c>
      <c r="F306" s="14" t="s">
        <v>8</v>
      </c>
    </row>
    <row r="307" spans="1:6">
      <c r="A307" s="11">
        <v>305</v>
      </c>
      <c r="B307" s="11" t="s">
        <v>314</v>
      </c>
      <c r="C307" s="12" t="str">
        <f>"15"</f>
        <v>15</v>
      </c>
      <c r="D307" s="11" t="str">
        <f>"7381.3"</f>
        <v>7381.3</v>
      </c>
      <c r="E307" s="13" t="s">
        <v>314</v>
      </c>
      <c r="F307" s="14" t="s">
        <v>8</v>
      </c>
    </row>
    <row r="308" spans="1:6">
      <c r="A308" s="11">
        <v>306</v>
      </c>
      <c r="B308" s="11" t="s">
        <v>315</v>
      </c>
      <c r="C308" s="12" t="str">
        <f>"3"</f>
        <v>3</v>
      </c>
      <c r="D308" s="11" t="str">
        <f>"1233.14"</f>
        <v>1233.14</v>
      </c>
      <c r="E308" s="13" t="s">
        <v>315</v>
      </c>
      <c r="F308" s="14" t="s">
        <v>8</v>
      </c>
    </row>
    <row r="309" spans="1:6">
      <c r="A309" s="11">
        <v>307</v>
      </c>
      <c r="B309" s="11" t="s">
        <v>316</v>
      </c>
      <c r="C309" s="12" t="str">
        <f t="shared" si="18"/>
        <v>2</v>
      </c>
      <c r="D309" s="11" t="str">
        <f>"1080"</f>
        <v>1080</v>
      </c>
      <c r="E309" s="13" t="s">
        <v>316</v>
      </c>
      <c r="F309" s="14" t="s">
        <v>8</v>
      </c>
    </row>
    <row r="310" spans="1:6">
      <c r="A310" s="11">
        <v>308</v>
      </c>
      <c r="B310" s="11" t="s">
        <v>317</v>
      </c>
      <c r="C310" s="12" t="str">
        <f>"10"</f>
        <v>10</v>
      </c>
      <c r="D310" s="11" t="str">
        <f>"4331.14"</f>
        <v>4331.14</v>
      </c>
      <c r="E310" s="13" t="s">
        <v>317</v>
      </c>
      <c r="F310" s="14" t="s">
        <v>8</v>
      </c>
    </row>
    <row r="311" spans="1:6">
      <c r="A311" s="11">
        <v>309</v>
      </c>
      <c r="B311" s="11" t="s">
        <v>318</v>
      </c>
      <c r="C311" s="12" t="str">
        <f>"7"</f>
        <v>7</v>
      </c>
      <c r="D311" s="11" t="str">
        <f>"3473.51"</f>
        <v>3473.51</v>
      </c>
      <c r="E311" s="13" t="s">
        <v>318</v>
      </c>
      <c r="F311" s="14" t="s">
        <v>8</v>
      </c>
    </row>
    <row r="312" spans="1:6">
      <c r="A312" s="11">
        <v>310</v>
      </c>
      <c r="B312" s="11" t="s">
        <v>319</v>
      </c>
      <c r="C312" s="12" t="str">
        <f>"20"</f>
        <v>20</v>
      </c>
      <c r="D312" s="11" t="str">
        <f>"8388.18"</f>
        <v>8388.18</v>
      </c>
      <c r="E312" s="13" t="s">
        <v>319</v>
      </c>
      <c r="F312" s="14" t="s">
        <v>8</v>
      </c>
    </row>
    <row r="313" spans="1:6">
      <c r="A313" s="11">
        <v>311</v>
      </c>
      <c r="B313" s="11" t="s">
        <v>320</v>
      </c>
      <c r="C313" s="12" t="str">
        <f>"1"</f>
        <v>1</v>
      </c>
      <c r="D313" s="11" t="str">
        <f>"513.81"</f>
        <v>513.81</v>
      </c>
      <c r="E313" s="13" t="s">
        <v>320</v>
      </c>
      <c r="F313" s="14" t="s">
        <v>8</v>
      </c>
    </row>
    <row r="314" spans="1:6">
      <c r="A314" s="11">
        <v>312</v>
      </c>
      <c r="B314" s="11" t="s">
        <v>321</v>
      </c>
      <c r="C314" s="12" t="str">
        <f>"6"</f>
        <v>6</v>
      </c>
      <c r="D314" s="11" t="str">
        <f>"2663.6"</f>
        <v>2663.6</v>
      </c>
      <c r="E314" s="13" t="s">
        <v>321</v>
      </c>
      <c r="F314" s="14" t="s">
        <v>8</v>
      </c>
    </row>
    <row r="315" spans="1:6">
      <c r="A315" s="11">
        <v>313</v>
      </c>
      <c r="B315" s="11" t="s">
        <v>322</v>
      </c>
      <c r="C315" s="12" t="str">
        <f>"10"</f>
        <v>10</v>
      </c>
      <c r="D315" s="11" t="str">
        <f>"4384.51"</f>
        <v>4384.51</v>
      </c>
      <c r="E315" s="13" t="s">
        <v>322</v>
      </c>
      <c r="F315" s="14" t="s">
        <v>8</v>
      </c>
    </row>
    <row r="316" spans="1:6">
      <c r="A316" s="11">
        <v>314</v>
      </c>
      <c r="B316" s="11" t="s">
        <v>323</v>
      </c>
      <c r="C316" s="12" t="str">
        <f>"9"</f>
        <v>9</v>
      </c>
      <c r="D316" s="11" t="str">
        <f>"3699.43"</f>
        <v>3699.43</v>
      </c>
      <c r="E316" s="13" t="s">
        <v>323</v>
      </c>
      <c r="F316" s="14" t="s">
        <v>8</v>
      </c>
    </row>
    <row r="317" spans="1:6">
      <c r="A317" s="11">
        <v>315</v>
      </c>
      <c r="B317" s="11" t="s">
        <v>324</v>
      </c>
      <c r="C317" s="12" t="str">
        <f>"20"</f>
        <v>20</v>
      </c>
      <c r="D317" s="11" t="str">
        <f>"8758.04"</f>
        <v>8758.04</v>
      </c>
      <c r="E317" s="13" t="s">
        <v>324</v>
      </c>
      <c r="F317" s="14" t="s">
        <v>8</v>
      </c>
    </row>
    <row r="318" spans="1:6">
      <c r="A318" s="11">
        <v>316</v>
      </c>
      <c r="B318" s="11" t="s">
        <v>325</v>
      </c>
      <c r="C318" s="12" t="str">
        <f>"46"</f>
        <v>46</v>
      </c>
      <c r="D318" s="11" t="str">
        <f>"26216.39"</f>
        <v>26216.39</v>
      </c>
      <c r="E318" s="13" t="s">
        <v>325</v>
      </c>
      <c r="F318" s="14" t="s">
        <v>8</v>
      </c>
    </row>
    <row r="319" spans="1:6">
      <c r="A319" s="11">
        <v>317</v>
      </c>
      <c r="B319" s="11" t="s">
        <v>326</v>
      </c>
      <c r="C319" s="12" t="str">
        <f>"2"</f>
        <v>2</v>
      </c>
      <c r="D319" s="11" t="str">
        <f>"822.1"</f>
        <v>822.1</v>
      </c>
      <c r="E319" s="13" t="s">
        <v>326</v>
      </c>
      <c r="F319" s="14" t="s">
        <v>8</v>
      </c>
    </row>
    <row r="320" spans="1:6">
      <c r="A320" s="11">
        <v>318</v>
      </c>
      <c r="B320" s="11" t="s">
        <v>327</v>
      </c>
      <c r="C320" s="12" t="str">
        <f>"38"</f>
        <v>38</v>
      </c>
      <c r="D320" s="11" t="str">
        <f>"15905.95"</f>
        <v>15905.95</v>
      </c>
      <c r="E320" s="13" t="s">
        <v>327</v>
      </c>
      <c r="F320" s="14" t="s">
        <v>8</v>
      </c>
    </row>
    <row r="321" spans="1:6">
      <c r="A321" s="11">
        <v>319</v>
      </c>
      <c r="B321" s="11" t="s">
        <v>328</v>
      </c>
      <c r="C321" s="12" t="str">
        <f>"8"</f>
        <v>8</v>
      </c>
      <c r="D321" s="11" t="str">
        <f>"3585.33"</f>
        <v>3585.33</v>
      </c>
      <c r="E321" s="13" t="s">
        <v>328</v>
      </c>
      <c r="F321" s="14" t="s">
        <v>8</v>
      </c>
    </row>
    <row r="322" spans="1:6">
      <c r="A322" s="11">
        <v>320</v>
      </c>
      <c r="B322" s="11" t="s">
        <v>329</v>
      </c>
      <c r="C322" s="12" t="str">
        <f>"17"</f>
        <v>17</v>
      </c>
      <c r="D322" s="11" t="str">
        <f>"7248.89"</f>
        <v>7248.89</v>
      </c>
      <c r="E322" s="13" t="s">
        <v>329</v>
      </c>
      <c r="F322" s="14" t="s">
        <v>8</v>
      </c>
    </row>
    <row r="323" spans="1:6">
      <c r="A323" s="11">
        <v>321</v>
      </c>
      <c r="B323" s="11" t="s">
        <v>330</v>
      </c>
      <c r="C323" s="12" t="str">
        <f>"4"</f>
        <v>4</v>
      </c>
      <c r="D323" s="11" t="str">
        <f>"1781.57"</f>
        <v>1781.57</v>
      </c>
      <c r="E323" s="13" t="s">
        <v>330</v>
      </c>
      <c r="F323" s="14" t="s">
        <v>8</v>
      </c>
    </row>
    <row r="324" spans="1:6">
      <c r="A324" s="11">
        <v>322</v>
      </c>
      <c r="B324" s="11" t="s">
        <v>331</v>
      </c>
      <c r="C324" s="12" t="str">
        <f>"18"</f>
        <v>18</v>
      </c>
      <c r="D324" s="11" t="str">
        <f>"7996.57"</f>
        <v>7996.57</v>
      </c>
      <c r="E324" s="13" t="s">
        <v>331</v>
      </c>
      <c r="F324" s="14" t="s">
        <v>8</v>
      </c>
    </row>
    <row r="325" spans="1:6">
      <c r="A325" s="11">
        <v>323</v>
      </c>
      <c r="B325" s="11" t="s">
        <v>332</v>
      </c>
      <c r="C325" s="12" t="str">
        <f>"543"</f>
        <v>543</v>
      </c>
      <c r="D325" s="11" t="str">
        <f>"222918.8"</f>
        <v>222918.8</v>
      </c>
      <c r="E325" s="13" t="s">
        <v>332</v>
      </c>
      <c r="F325" s="14" t="s">
        <v>8</v>
      </c>
    </row>
    <row r="326" spans="1:6">
      <c r="A326" s="11">
        <v>324</v>
      </c>
      <c r="B326" s="11" t="s">
        <v>333</v>
      </c>
      <c r="C326" s="12" t="str">
        <f>"2"</f>
        <v>2</v>
      </c>
      <c r="D326" s="11" t="str">
        <f>"822.1"</f>
        <v>822.1</v>
      </c>
      <c r="E326" s="13" t="s">
        <v>333</v>
      </c>
      <c r="F326" s="14" t="s">
        <v>8</v>
      </c>
    </row>
    <row r="327" spans="1:6">
      <c r="A327" s="11">
        <v>325</v>
      </c>
      <c r="B327" s="11" t="s">
        <v>334</v>
      </c>
      <c r="C327" s="12" t="str">
        <f>"30"</f>
        <v>30</v>
      </c>
      <c r="D327" s="11" t="str">
        <f>"13161.59"</f>
        <v>13161.59</v>
      </c>
      <c r="E327" s="13" t="s">
        <v>334</v>
      </c>
      <c r="F327" s="14" t="s">
        <v>8</v>
      </c>
    </row>
    <row r="328" spans="1:6">
      <c r="A328" s="11">
        <v>326</v>
      </c>
      <c r="B328" s="11" t="s">
        <v>335</v>
      </c>
      <c r="C328" s="12" t="str">
        <f>"5"</f>
        <v>5</v>
      </c>
      <c r="D328" s="11" t="str">
        <f>"2055.24"</f>
        <v>2055.24</v>
      </c>
      <c r="E328" s="13" t="s">
        <v>335</v>
      </c>
      <c r="F328" s="14" t="s">
        <v>8</v>
      </c>
    </row>
    <row r="329" spans="1:6">
      <c r="A329" s="11">
        <v>327</v>
      </c>
      <c r="B329" s="11" t="s">
        <v>336</v>
      </c>
      <c r="C329" s="12" t="str">
        <f>"19"</f>
        <v>19</v>
      </c>
      <c r="D329" s="11" t="str">
        <f>"8451.32"</f>
        <v>8451.32</v>
      </c>
      <c r="E329" s="13" t="s">
        <v>336</v>
      </c>
      <c r="F329" s="14" t="s">
        <v>8</v>
      </c>
    </row>
    <row r="330" spans="1:6">
      <c r="A330" s="11">
        <v>328</v>
      </c>
      <c r="B330" s="11" t="s">
        <v>337</v>
      </c>
      <c r="C330" s="12" t="str">
        <f>"12"</f>
        <v>12</v>
      </c>
      <c r="D330" s="11" t="str">
        <f>"5701.91"</f>
        <v>5701.91</v>
      </c>
      <c r="E330" s="13" t="s">
        <v>337</v>
      </c>
      <c r="F330" s="14" t="s">
        <v>8</v>
      </c>
    </row>
    <row r="331" spans="1:6">
      <c r="A331" s="11">
        <v>329</v>
      </c>
      <c r="B331" s="11" t="s">
        <v>338</v>
      </c>
      <c r="C331" s="12" t="str">
        <f>"4"</f>
        <v>4</v>
      </c>
      <c r="D331" s="11" t="str">
        <f>"1644.19"</f>
        <v>1644.19</v>
      </c>
      <c r="E331" s="13" t="s">
        <v>338</v>
      </c>
      <c r="F331" s="14" t="s">
        <v>8</v>
      </c>
    </row>
    <row r="332" spans="1:6">
      <c r="A332" s="11">
        <v>330</v>
      </c>
      <c r="B332" s="11" t="s">
        <v>339</v>
      </c>
      <c r="C332" s="12" t="str">
        <f t="shared" ref="C332:C335" si="19">"3"</f>
        <v>3</v>
      </c>
      <c r="D332" s="11" t="str">
        <f>"1210.35"</f>
        <v>1210.35</v>
      </c>
      <c r="E332" s="13" t="s">
        <v>339</v>
      </c>
      <c r="F332" s="14" t="s">
        <v>8</v>
      </c>
    </row>
    <row r="333" spans="1:6">
      <c r="A333" s="11">
        <v>331</v>
      </c>
      <c r="B333" s="11" t="s">
        <v>340</v>
      </c>
      <c r="C333" s="12" t="str">
        <f t="shared" si="19"/>
        <v>3</v>
      </c>
      <c r="D333" s="11" t="str">
        <f t="shared" ref="D333:D337" si="20">"1233.14"</f>
        <v>1233.14</v>
      </c>
      <c r="E333" s="13" t="s">
        <v>340</v>
      </c>
      <c r="F333" s="14" t="s">
        <v>8</v>
      </c>
    </row>
    <row r="334" spans="1:6">
      <c r="A334" s="11">
        <v>332</v>
      </c>
      <c r="B334" s="11" t="s">
        <v>341</v>
      </c>
      <c r="C334" s="12" t="str">
        <f>"15"</f>
        <v>15</v>
      </c>
      <c r="D334" s="11" t="str">
        <f>"6186.67"</f>
        <v>6186.67</v>
      </c>
      <c r="E334" s="13" t="s">
        <v>341</v>
      </c>
      <c r="F334" s="14" t="s">
        <v>8</v>
      </c>
    </row>
    <row r="335" spans="1:6">
      <c r="A335" s="11">
        <v>333</v>
      </c>
      <c r="B335" s="11" t="s">
        <v>342</v>
      </c>
      <c r="C335" s="12" t="str">
        <f t="shared" si="19"/>
        <v>3</v>
      </c>
      <c r="D335" s="11" t="str">
        <f t="shared" si="20"/>
        <v>1233.14</v>
      </c>
      <c r="E335" s="13" t="s">
        <v>342</v>
      </c>
      <c r="F335" s="14" t="s">
        <v>8</v>
      </c>
    </row>
    <row r="336" spans="1:6">
      <c r="A336" s="11">
        <v>334</v>
      </c>
      <c r="B336" s="11" t="s">
        <v>343</v>
      </c>
      <c r="C336" s="12" t="str">
        <f>"2"</f>
        <v>2</v>
      </c>
      <c r="D336" s="11" t="str">
        <f>"822.1"</f>
        <v>822.1</v>
      </c>
      <c r="E336" s="13" t="s">
        <v>343</v>
      </c>
      <c r="F336" s="14" t="s">
        <v>8</v>
      </c>
    </row>
    <row r="337" spans="1:6">
      <c r="A337" s="11">
        <v>335</v>
      </c>
      <c r="B337" s="11" t="s">
        <v>344</v>
      </c>
      <c r="C337" s="12" t="str">
        <f>"3"</f>
        <v>3</v>
      </c>
      <c r="D337" s="11" t="str">
        <f t="shared" si="20"/>
        <v>1233.14</v>
      </c>
      <c r="E337" s="13" t="s">
        <v>344</v>
      </c>
      <c r="F337" s="14" t="s">
        <v>8</v>
      </c>
    </row>
    <row r="338" spans="1:6">
      <c r="A338" s="11">
        <v>336</v>
      </c>
      <c r="B338" s="11" t="s">
        <v>345</v>
      </c>
      <c r="C338" s="12" t="str">
        <f>"7"</f>
        <v>7</v>
      </c>
      <c r="D338" s="11" t="str">
        <f>"2945.84"</f>
        <v>2945.84</v>
      </c>
      <c r="E338" s="13" t="s">
        <v>345</v>
      </c>
      <c r="F338" s="14" t="s">
        <v>8</v>
      </c>
    </row>
    <row r="339" spans="1:6">
      <c r="A339" s="11">
        <v>337</v>
      </c>
      <c r="B339" s="11" t="s">
        <v>346</v>
      </c>
      <c r="C339" s="12" t="str">
        <f>"27"</f>
        <v>27</v>
      </c>
      <c r="D339" s="11" t="str">
        <f>"11008.85"</f>
        <v>11008.85</v>
      </c>
      <c r="E339" s="13" t="s">
        <v>346</v>
      </c>
      <c r="F339" s="14" t="s">
        <v>8</v>
      </c>
    </row>
    <row r="340" spans="1:6">
      <c r="A340" s="11">
        <v>338</v>
      </c>
      <c r="B340" s="11" t="s">
        <v>347</v>
      </c>
      <c r="C340" s="12" t="str">
        <f>"14"</f>
        <v>14</v>
      </c>
      <c r="D340" s="11" t="str">
        <f>"5859.29"</f>
        <v>5859.29</v>
      </c>
      <c r="E340" s="13" t="s">
        <v>347</v>
      </c>
      <c r="F340" s="14" t="s">
        <v>8</v>
      </c>
    </row>
    <row r="341" spans="1:6">
      <c r="A341" s="11">
        <v>339</v>
      </c>
      <c r="B341" s="11" t="s">
        <v>348</v>
      </c>
      <c r="C341" s="12" t="str">
        <f>"8"</f>
        <v>8</v>
      </c>
      <c r="D341" s="11" t="str">
        <f>"3630.92"</f>
        <v>3630.92</v>
      </c>
      <c r="E341" s="13" t="s">
        <v>348</v>
      </c>
      <c r="F341" s="14" t="s">
        <v>8</v>
      </c>
    </row>
    <row r="342" spans="1:6">
      <c r="A342" s="11">
        <v>340</v>
      </c>
      <c r="B342" s="11" t="s">
        <v>349</v>
      </c>
      <c r="C342" s="12" t="str">
        <f>"7"</f>
        <v>7</v>
      </c>
      <c r="D342" s="11" t="str">
        <f>"3676.28"</f>
        <v>3676.28</v>
      </c>
      <c r="E342" s="13" t="s">
        <v>349</v>
      </c>
      <c r="F342" s="14" t="s">
        <v>8</v>
      </c>
    </row>
    <row r="343" spans="1:6">
      <c r="A343" s="11">
        <v>341</v>
      </c>
      <c r="B343" s="11" t="s">
        <v>350</v>
      </c>
      <c r="C343" s="12" t="str">
        <f>"3"</f>
        <v>3</v>
      </c>
      <c r="D343" s="11" t="str">
        <f>"1711.37"</f>
        <v>1711.37</v>
      </c>
      <c r="E343" s="13" t="s">
        <v>350</v>
      </c>
      <c r="F343" s="14" t="s">
        <v>8</v>
      </c>
    </row>
    <row r="344" spans="1:6">
      <c r="A344" s="11">
        <v>342</v>
      </c>
      <c r="B344" s="11" t="s">
        <v>351</v>
      </c>
      <c r="C344" s="12" t="str">
        <f>"4"</f>
        <v>4</v>
      </c>
      <c r="D344" s="11" t="str">
        <f>"1917.41"</f>
        <v>1917.41</v>
      </c>
      <c r="E344" s="13" t="s">
        <v>351</v>
      </c>
      <c r="F344" s="14" t="s">
        <v>8</v>
      </c>
    </row>
    <row r="345" spans="1:6">
      <c r="A345" s="11">
        <v>343</v>
      </c>
      <c r="B345" s="11" t="s">
        <v>352</v>
      </c>
      <c r="C345" s="12" t="str">
        <f>"10"</f>
        <v>10</v>
      </c>
      <c r="D345" s="11" t="str">
        <f>"4311.14"</f>
        <v>4311.14</v>
      </c>
      <c r="E345" s="13" t="s">
        <v>352</v>
      </c>
      <c r="F345" s="14" t="s">
        <v>8</v>
      </c>
    </row>
    <row r="346" spans="1:6">
      <c r="A346" s="11">
        <v>344</v>
      </c>
      <c r="B346" s="11" t="s">
        <v>353</v>
      </c>
      <c r="C346" s="12" t="str">
        <f>"2"</f>
        <v>2</v>
      </c>
      <c r="D346" s="11" t="str">
        <f>"836.1"</f>
        <v>836.1</v>
      </c>
      <c r="E346" s="13" t="s">
        <v>353</v>
      </c>
      <c r="F346" s="14" t="s">
        <v>8</v>
      </c>
    </row>
    <row r="347" spans="1:6">
      <c r="A347" s="11">
        <v>345</v>
      </c>
      <c r="B347" s="11" t="s">
        <v>354</v>
      </c>
      <c r="C347" s="12" t="str">
        <f>"4"</f>
        <v>4</v>
      </c>
      <c r="D347" s="11" t="str">
        <f>"1678.45"</f>
        <v>1678.45</v>
      </c>
      <c r="E347" s="13" t="s">
        <v>354</v>
      </c>
      <c r="F347" s="14" t="s">
        <v>8</v>
      </c>
    </row>
    <row r="348" spans="1:6">
      <c r="A348" s="11">
        <v>346</v>
      </c>
      <c r="B348" s="11" t="s">
        <v>355</v>
      </c>
      <c r="C348" s="12" t="str">
        <f>"15"</f>
        <v>15</v>
      </c>
      <c r="D348" s="11" t="str">
        <f>"7306.2"</f>
        <v>7306.2</v>
      </c>
      <c r="E348" s="13" t="s">
        <v>355</v>
      </c>
      <c r="F348" s="14" t="s">
        <v>8</v>
      </c>
    </row>
    <row r="349" spans="1:6">
      <c r="A349" s="11">
        <v>347</v>
      </c>
      <c r="B349" s="11" t="s">
        <v>356</v>
      </c>
      <c r="C349" s="12" t="str">
        <f>"7"</f>
        <v>7</v>
      </c>
      <c r="D349" s="11" t="str">
        <f>"2943.41"</f>
        <v>2943.41</v>
      </c>
      <c r="E349" s="13" t="s">
        <v>356</v>
      </c>
      <c r="F349" s="14" t="s">
        <v>8</v>
      </c>
    </row>
    <row r="350" spans="1:6">
      <c r="A350" s="11">
        <v>348</v>
      </c>
      <c r="B350" s="11" t="s">
        <v>357</v>
      </c>
      <c r="C350" s="12" t="str">
        <f>"2"</f>
        <v>2</v>
      </c>
      <c r="D350" s="11" t="str">
        <f>"822.1"</f>
        <v>822.1</v>
      </c>
      <c r="E350" s="13" t="s">
        <v>357</v>
      </c>
      <c r="F350" s="14" t="s">
        <v>8</v>
      </c>
    </row>
    <row r="351" spans="1:6">
      <c r="A351" s="11">
        <v>349</v>
      </c>
      <c r="B351" s="11" t="s">
        <v>358</v>
      </c>
      <c r="C351" s="12" t="str">
        <f>"17"</f>
        <v>17</v>
      </c>
      <c r="D351" s="11" t="str">
        <f>"8216.89"</f>
        <v>8216.89</v>
      </c>
      <c r="E351" s="13" t="s">
        <v>358</v>
      </c>
      <c r="F351" s="14" t="s">
        <v>8</v>
      </c>
    </row>
    <row r="352" spans="1:6">
      <c r="A352" s="11">
        <v>350</v>
      </c>
      <c r="B352" s="11" t="s">
        <v>359</v>
      </c>
      <c r="C352" s="12" t="str">
        <f>"4"</f>
        <v>4</v>
      </c>
      <c r="D352" s="11" t="str">
        <f>"1642.57"</f>
        <v>1642.57</v>
      </c>
      <c r="E352" s="13" t="s">
        <v>359</v>
      </c>
      <c r="F352" s="14" t="s">
        <v>8</v>
      </c>
    </row>
    <row r="353" spans="1:6">
      <c r="A353" s="11">
        <v>351</v>
      </c>
      <c r="B353" s="11" t="s">
        <v>360</v>
      </c>
      <c r="C353" s="12" t="str">
        <f>"3"</f>
        <v>3</v>
      </c>
      <c r="D353" s="11" t="str">
        <f>"1373.89"</f>
        <v>1373.89</v>
      </c>
      <c r="E353" s="13" t="s">
        <v>360</v>
      </c>
      <c r="F353" s="14" t="s">
        <v>8</v>
      </c>
    </row>
    <row r="354" spans="1:6">
      <c r="A354" s="11">
        <v>352</v>
      </c>
      <c r="B354" s="11" t="s">
        <v>361</v>
      </c>
      <c r="C354" s="12" t="str">
        <f>"2"</f>
        <v>2</v>
      </c>
      <c r="D354" s="11" t="str">
        <f>"822.1"</f>
        <v>822.1</v>
      </c>
      <c r="E354" s="13" t="s">
        <v>361</v>
      </c>
      <c r="F354" s="14" t="s">
        <v>8</v>
      </c>
    </row>
    <row r="355" spans="1:6">
      <c r="A355" s="11">
        <v>353</v>
      </c>
      <c r="B355" s="11" t="s">
        <v>362</v>
      </c>
      <c r="C355" s="12" t="str">
        <f>"3"</f>
        <v>3</v>
      </c>
      <c r="D355" s="11" t="str">
        <f>"1233.14"</f>
        <v>1233.14</v>
      </c>
      <c r="E355" s="13" t="s">
        <v>362</v>
      </c>
      <c r="F355" s="14" t="s">
        <v>8</v>
      </c>
    </row>
    <row r="356" spans="1:6">
      <c r="A356" s="11">
        <v>354</v>
      </c>
      <c r="B356" s="11" t="s">
        <v>363</v>
      </c>
      <c r="C356" s="12" t="str">
        <f>"1"</f>
        <v>1</v>
      </c>
      <c r="D356" s="11" t="str">
        <f>"540"</f>
        <v>540</v>
      </c>
      <c r="E356" s="13" t="s">
        <v>363</v>
      </c>
      <c r="F356" s="14" t="s">
        <v>8</v>
      </c>
    </row>
    <row r="357" spans="1:6">
      <c r="A357" s="11">
        <v>355</v>
      </c>
      <c r="B357" s="11" t="s">
        <v>364</v>
      </c>
      <c r="C357" s="12" t="str">
        <f>"8"</f>
        <v>8</v>
      </c>
      <c r="D357" s="11" t="str">
        <f>"5014.66"</f>
        <v>5014.66</v>
      </c>
      <c r="E357" s="13" t="s">
        <v>364</v>
      </c>
      <c r="F357" s="14" t="s">
        <v>8</v>
      </c>
    </row>
    <row r="358" spans="1:6">
      <c r="A358" s="11">
        <v>356</v>
      </c>
      <c r="B358" s="11" t="s">
        <v>365</v>
      </c>
      <c r="C358" s="12" t="str">
        <f>"122"</f>
        <v>122</v>
      </c>
      <c r="D358" s="11" t="str">
        <f>"51117.21"</f>
        <v>51117.21</v>
      </c>
      <c r="E358" s="13" t="s">
        <v>365</v>
      </c>
      <c r="F358" s="14" t="s">
        <v>8</v>
      </c>
    </row>
    <row r="359" spans="1:6">
      <c r="A359" s="11">
        <v>357</v>
      </c>
      <c r="B359" s="11" t="s">
        <v>366</v>
      </c>
      <c r="C359" s="12" t="str">
        <f>"6"</f>
        <v>6</v>
      </c>
      <c r="D359" s="11" t="str">
        <f>"2466.29"</f>
        <v>2466.29</v>
      </c>
      <c r="E359" s="13" t="s">
        <v>366</v>
      </c>
      <c r="F359" s="14" t="s">
        <v>8</v>
      </c>
    </row>
    <row r="360" spans="1:6">
      <c r="A360" s="11">
        <v>358</v>
      </c>
      <c r="B360" s="11" t="s">
        <v>367</v>
      </c>
      <c r="C360" s="12" t="str">
        <f>"3"</f>
        <v>3</v>
      </c>
      <c r="D360" s="11" t="str">
        <f>"1233.14"</f>
        <v>1233.14</v>
      </c>
      <c r="E360" s="13" t="s">
        <v>367</v>
      </c>
      <c r="F360" s="14" t="s">
        <v>8</v>
      </c>
    </row>
    <row r="361" spans="1:6">
      <c r="A361" s="11">
        <v>359</v>
      </c>
      <c r="B361" s="11" t="s">
        <v>368</v>
      </c>
      <c r="C361" s="12" t="str">
        <f>"7"</f>
        <v>7</v>
      </c>
      <c r="D361" s="11" t="str">
        <f>"2904.3"</f>
        <v>2904.3</v>
      </c>
      <c r="E361" s="13" t="s">
        <v>368</v>
      </c>
      <c r="F361" s="14" t="s">
        <v>8</v>
      </c>
    </row>
    <row r="362" spans="1:6">
      <c r="A362" s="11">
        <v>360</v>
      </c>
      <c r="B362" s="11" t="s">
        <v>369</v>
      </c>
      <c r="C362" s="12" t="str">
        <f>"1"</f>
        <v>1</v>
      </c>
      <c r="D362" s="11" t="str">
        <f>"411.05"</f>
        <v>411.05</v>
      </c>
      <c r="E362" s="13" t="s">
        <v>369</v>
      </c>
      <c r="F362" s="14" t="s">
        <v>8</v>
      </c>
    </row>
    <row r="363" spans="1:6">
      <c r="A363" s="11">
        <v>361</v>
      </c>
      <c r="B363" s="11" t="s">
        <v>370</v>
      </c>
      <c r="C363" s="12" t="str">
        <f>"3"</f>
        <v>3</v>
      </c>
      <c r="D363" s="11" t="str">
        <f>"1514.66"</f>
        <v>1514.66</v>
      </c>
      <c r="E363" s="13" t="s">
        <v>370</v>
      </c>
      <c r="F363" s="14" t="s">
        <v>8</v>
      </c>
    </row>
    <row r="364" spans="1:6">
      <c r="A364" s="11">
        <v>362</v>
      </c>
      <c r="B364" s="11" t="s">
        <v>371</v>
      </c>
      <c r="C364" s="12" t="str">
        <f>"13"</f>
        <v>13</v>
      </c>
      <c r="D364" s="11" t="str">
        <f>"22877.42"</f>
        <v>22877.42</v>
      </c>
      <c r="E364" s="13" t="s">
        <v>371</v>
      </c>
      <c r="F364" s="14" t="s">
        <v>8</v>
      </c>
    </row>
    <row r="365" spans="1:6">
      <c r="A365" s="11">
        <v>363</v>
      </c>
      <c r="B365" s="11" t="s">
        <v>372</v>
      </c>
      <c r="C365" s="12" t="str">
        <f>"52"</f>
        <v>52</v>
      </c>
      <c r="D365" s="11" t="str">
        <f>"26153.32"</f>
        <v>26153.32</v>
      </c>
      <c r="E365" s="13" t="s">
        <v>372</v>
      </c>
      <c r="F365" s="14" t="s">
        <v>8</v>
      </c>
    </row>
    <row r="366" spans="1:6">
      <c r="A366" s="11">
        <v>364</v>
      </c>
      <c r="B366" s="11" t="s">
        <v>373</v>
      </c>
      <c r="C366" s="12" t="str">
        <f>"3"</f>
        <v>3</v>
      </c>
      <c r="D366" s="11" t="str">
        <f>"1233.14"</f>
        <v>1233.14</v>
      </c>
      <c r="E366" s="13" t="s">
        <v>373</v>
      </c>
      <c r="F366" s="14" t="s">
        <v>8</v>
      </c>
    </row>
    <row r="367" spans="1:6">
      <c r="A367" s="11">
        <v>365</v>
      </c>
      <c r="B367" s="11" t="s">
        <v>374</v>
      </c>
      <c r="C367" s="12" t="str">
        <f>"9"</f>
        <v>9</v>
      </c>
      <c r="D367" s="11" t="str">
        <f>"4254.89"</f>
        <v>4254.89</v>
      </c>
      <c r="E367" s="13" t="s">
        <v>374</v>
      </c>
      <c r="F367" s="14" t="s">
        <v>8</v>
      </c>
    </row>
    <row r="368" spans="1:6">
      <c r="A368" s="11">
        <v>366</v>
      </c>
      <c r="B368" s="11" t="s">
        <v>375</v>
      </c>
      <c r="C368" s="12" t="str">
        <f>"1"</f>
        <v>1</v>
      </c>
      <c r="D368" s="11" t="str">
        <f>"411.05"</f>
        <v>411.05</v>
      </c>
      <c r="E368" s="13" t="s">
        <v>375</v>
      </c>
      <c r="F368" s="14" t="s">
        <v>8</v>
      </c>
    </row>
    <row r="369" spans="1:6">
      <c r="A369" s="11">
        <v>367</v>
      </c>
      <c r="B369" s="11" t="s">
        <v>376</v>
      </c>
      <c r="C369" s="12" t="str">
        <f>"13"</f>
        <v>13</v>
      </c>
      <c r="D369" s="11" t="str">
        <f>"6028.16"</f>
        <v>6028.16</v>
      </c>
      <c r="E369" s="13" t="s">
        <v>376</v>
      </c>
      <c r="F369" s="14" t="s">
        <v>8</v>
      </c>
    </row>
    <row r="370" spans="1:6">
      <c r="A370" s="11">
        <v>368</v>
      </c>
      <c r="B370" s="11" t="s">
        <v>377</v>
      </c>
      <c r="C370" s="12" t="str">
        <f>"62"</f>
        <v>62</v>
      </c>
      <c r="D370" s="11" t="str">
        <f>"25605.22"</f>
        <v>25605.22</v>
      </c>
      <c r="E370" s="13" t="s">
        <v>377</v>
      </c>
      <c r="F370" s="14" t="s">
        <v>8</v>
      </c>
    </row>
    <row r="371" spans="1:6">
      <c r="A371" s="11">
        <v>369</v>
      </c>
      <c r="B371" s="11" t="s">
        <v>378</v>
      </c>
      <c r="C371" s="12" t="str">
        <f>"13"</f>
        <v>13</v>
      </c>
      <c r="D371" s="11" t="str">
        <f>"5423.71"</f>
        <v>5423.71</v>
      </c>
      <c r="E371" s="13" t="s">
        <v>378</v>
      </c>
      <c r="F371" s="14" t="s">
        <v>8</v>
      </c>
    </row>
    <row r="372" spans="1:6">
      <c r="A372" s="11">
        <v>370</v>
      </c>
      <c r="B372" s="11" t="s">
        <v>379</v>
      </c>
      <c r="C372" s="12" t="str">
        <f>"111"</f>
        <v>111</v>
      </c>
      <c r="D372" s="11" t="str">
        <f>"64674.14"</f>
        <v>64674.14</v>
      </c>
      <c r="E372" s="13" t="s">
        <v>379</v>
      </c>
      <c r="F372" s="14" t="s">
        <v>8</v>
      </c>
    </row>
    <row r="373" spans="1:6">
      <c r="A373" s="11">
        <v>371</v>
      </c>
      <c r="B373" s="11" t="s">
        <v>380</v>
      </c>
      <c r="C373" s="12" t="str">
        <f>"15"</f>
        <v>15</v>
      </c>
      <c r="D373" s="11" t="str">
        <f>"6458.62"</f>
        <v>6458.62</v>
      </c>
      <c r="E373" s="13" t="s">
        <v>380</v>
      </c>
      <c r="F373" s="14" t="s">
        <v>8</v>
      </c>
    </row>
    <row r="374" spans="1:6">
      <c r="A374" s="11">
        <v>372</v>
      </c>
      <c r="B374" s="11" t="s">
        <v>381</v>
      </c>
      <c r="C374" s="12" t="str">
        <f>"140"</f>
        <v>140</v>
      </c>
      <c r="D374" s="11" t="str">
        <f>"19440.24"</f>
        <v>19440.24</v>
      </c>
      <c r="E374" s="13" t="s">
        <v>381</v>
      </c>
      <c r="F374" s="14" t="s">
        <v>8</v>
      </c>
    </row>
    <row r="375" spans="1:6">
      <c r="A375" s="11">
        <v>373</v>
      </c>
      <c r="B375" s="11" t="s">
        <v>382</v>
      </c>
      <c r="C375" s="12" t="str">
        <f>"173"</f>
        <v>173</v>
      </c>
      <c r="D375" s="11" t="str">
        <f>"23678.19"</f>
        <v>23678.19</v>
      </c>
      <c r="E375" s="13" t="s">
        <v>382</v>
      </c>
      <c r="F375" s="14" t="s">
        <v>8</v>
      </c>
    </row>
    <row r="376" ht="14.25" spans="1:6">
      <c r="A376" s="11">
        <v>374</v>
      </c>
      <c r="B376" s="19" t="s">
        <v>383</v>
      </c>
      <c r="D376" s="20">
        <v>1404.414</v>
      </c>
      <c r="F376" s="14" t="s">
        <v>8</v>
      </c>
    </row>
    <row r="377" ht="14.25" spans="1:6">
      <c r="A377" s="11">
        <v>375</v>
      </c>
      <c r="B377" s="19" t="s">
        <v>384</v>
      </c>
      <c r="D377" s="20">
        <v>2464.668</v>
      </c>
      <c r="F377" s="14" t="s">
        <v>8</v>
      </c>
    </row>
    <row r="378" ht="14.25" spans="1:6">
      <c r="A378" s="11">
        <v>376</v>
      </c>
      <c r="B378" s="19" t="s">
        <v>385</v>
      </c>
      <c r="D378" s="21">
        <v>1674.972</v>
      </c>
      <c r="F378" s="14" t="s">
        <v>8</v>
      </c>
    </row>
    <row r="379" ht="14.25" spans="1:6">
      <c r="A379" s="11">
        <v>377</v>
      </c>
      <c r="B379" s="19" t="s">
        <v>386</v>
      </c>
      <c r="D379" s="21">
        <v>1368</v>
      </c>
      <c r="F379" s="14" t="s">
        <v>8</v>
      </c>
    </row>
    <row r="380" ht="14.25" spans="1:6">
      <c r="A380" s="11">
        <v>378</v>
      </c>
      <c r="B380" s="19" t="s">
        <v>387</v>
      </c>
      <c r="D380" s="21">
        <v>5083.488</v>
      </c>
      <c r="F380" s="14" t="s">
        <v>8</v>
      </c>
    </row>
    <row r="381" ht="14.25" spans="1:6">
      <c r="A381" s="11">
        <v>379</v>
      </c>
      <c r="B381" s="19" t="s">
        <v>388</v>
      </c>
      <c r="D381" s="21">
        <v>1370.16</v>
      </c>
      <c r="F381" s="14" t="s">
        <v>8</v>
      </c>
    </row>
    <row r="382" ht="14.25" spans="1:6">
      <c r="A382" s="11">
        <v>380</v>
      </c>
      <c r="B382" s="19" t="s">
        <v>389</v>
      </c>
      <c r="D382" s="21">
        <v>2718.45</v>
      </c>
      <c r="F382" s="14" t="s">
        <v>8</v>
      </c>
    </row>
    <row r="383" ht="14.25" spans="1:6">
      <c r="A383" s="11">
        <v>381</v>
      </c>
      <c r="B383" s="19" t="s">
        <v>390</v>
      </c>
      <c r="D383" s="21">
        <v>300.996</v>
      </c>
      <c r="F383" s="14" t="s">
        <v>8</v>
      </c>
    </row>
    <row r="384" ht="14.25" spans="1:6">
      <c r="A384" s="11">
        <v>382</v>
      </c>
      <c r="B384" s="19" t="s">
        <v>391</v>
      </c>
      <c r="D384" s="21">
        <v>3063.303</v>
      </c>
      <c r="F384" s="14" t="s">
        <v>8</v>
      </c>
    </row>
    <row r="385" ht="14.25" spans="1:6">
      <c r="A385" s="11">
        <v>383</v>
      </c>
      <c r="B385" s="19" t="s">
        <v>392</v>
      </c>
      <c r="D385" s="21">
        <v>1260</v>
      </c>
      <c r="F385" s="14" t="s">
        <v>8</v>
      </c>
    </row>
    <row r="386" ht="14.25" spans="1:6">
      <c r="A386" s="11">
        <v>384</v>
      </c>
      <c r="B386" s="19" t="s">
        <v>393</v>
      </c>
      <c r="D386" s="21">
        <v>1815.462</v>
      </c>
      <c r="F386" s="14" t="s">
        <v>8</v>
      </c>
    </row>
    <row r="387" ht="14.25" spans="1:6">
      <c r="A387" s="11">
        <v>385</v>
      </c>
      <c r="B387" s="19" t="s">
        <v>394</v>
      </c>
      <c r="D387" s="21">
        <v>1080</v>
      </c>
      <c r="F387" s="14" t="s">
        <v>8</v>
      </c>
    </row>
    <row r="388" ht="14.25" spans="1:6">
      <c r="A388" s="11">
        <v>386</v>
      </c>
      <c r="B388" s="19" t="s">
        <v>395</v>
      </c>
      <c r="D388" s="21">
        <v>1471.536</v>
      </c>
      <c r="F388" s="14" t="s">
        <v>8</v>
      </c>
    </row>
    <row r="389" ht="14.25" spans="1:6">
      <c r="A389" s="11">
        <v>387</v>
      </c>
      <c r="B389" s="19" t="s">
        <v>396</v>
      </c>
      <c r="D389" s="21">
        <v>405</v>
      </c>
      <c r="F389" s="14" t="s">
        <v>8</v>
      </c>
    </row>
    <row r="390" ht="14.25" spans="1:6">
      <c r="A390" s="11">
        <v>388</v>
      </c>
      <c r="B390" s="19" t="s">
        <v>397</v>
      </c>
      <c r="D390" s="21">
        <v>300.996</v>
      </c>
      <c r="F390" s="14" t="s">
        <v>8</v>
      </c>
    </row>
    <row r="391" ht="14.25" spans="1:6">
      <c r="A391" s="11">
        <v>389</v>
      </c>
      <c r="B391" s="19" t="s">
        <v>398</v>
      </c>
      <c r="D391" s="21">
        <v>2491.632</v>
      </c>
      <c r="F391" s="14" t="s">
        <v>8</v>
      </c>
    </row>
    <row r="392" ht="14.25" spans="1:6">
      <c r="A392" s="11">
        <v>390</v>
      </c>
      <c r="B392" s="19" t="s">
        <v>399</v>
      </c>
      <c r="D392" s="21">
        <v>2513.97</v>
      </c>
      <c r="F392" s="14" t="s">
        <v>8</v>
      </c>
    </row>
    <row r="393" ht="14.25" spans="1:6">
      <c r="A393" s="11">
        <v>391</v>
      </c>
      <c r="B393" s="19" t="s">
        <v>400</v>
      </c>
      <c r="D393" s="21">
        <v>1541.43</v>
      </c>
      <c r="F393" s="14" t="s">
        <v>8</v>
      </c>
    </row>
    <row r="394" ht="14.25" spans="1:6">
      <c r="A394" s="11">
        <v>392</v>
      </c>
      <c r="B394" s="19" t="s">
        <v>401</v>
      </c>
      <c r="D394" s="21">
        <v>1215</v>
      </c>
      <c r="F394" s="14" t="s">
        <v>8</v>
      </c>
    </row>
    <row r="395" ht="14.25" spans="1:6">
      <c r="A395" s="11">
        <v>393</v>
      </c>
      <c r="B395" s="19" t="s">
        <v>402</v>
      </c>
      <c r="D395" s="21">
        <v>1918.224</v>
      </c>
      <c r="F395" s="14" t="s">
        <v>8</v>
      </c>
    </row>
    <row r="396" ht="14.25" spans="1:6">
      <c r="A396" s="11">
        <v>394</v>
      </c>
      <c r="B396" s="19" t="s">
        <v>403</v>
      </c>
      <c r="D396" s="21">
        <v>1020.33</v>
      </c>
      <c r="F396" s="14" t="s">
        <v>8</v>
      </c>
    </row>
    <row r="397" ht="14.25" spans="1:6">
      <c r="A397" s="11">
        <v>395</v>
      </c>
      <c r="B397" s="19" t="s">
        <v>404</v>
      </c>
      <c r="D397" s="21">
        <v>648</v>
      </c>
      <c r="F397" s="14" t="s">
        <v>8</v>
      </c>
    </row>
    <row r="398" ht="14.25" spans="1:6">
      <c r="A398" s="11">
        <v>396</v>
      </c>
      <c r="B398" s="19" t="s">
        <v>405</v>
      </c>
      <c r="D398" s="21">
        <v>308.286</v>
      </c>
      <c r="F398" s="14" t="s">
        <v>8</v>
      </c>
    </row>
    <row r="399" ht="14.25" spans="1:6">
      <c r="A399" s="11">
        <v>397</v>
      </c>
      <c r="B399" s="19" t="s">
        <v>406</v>
      </c>
      <c r="D399" s="21">
        <v>601.992</v>
      </c>
      <c r="F399" s="14" t="s">
        <v>8</v>
      </c>
    </row>
    <row r="400" ht="14.25" spans="1:6">
      <c r="A400" s="11">
        <v>398</v>
      </c>
      <c r="B400" s="19" t="s">
        <v>407</v>
      </c>
      <c r="D400" s="21">
        <v>3206.574</v>
      </c>
      <c r="F400" s="14" t="s">
        <v>8</v>
      </c>
    </row>
    <row r="401" ht="14.25" spans="1:6">
      <c r="A401" s="11">
        <v>399</v>
      </c>
      <c r="B401" s="19" t="s">
        <v>408</v>
      </c>
      <c r="D401" s="21">
        <v>308.286</v>
      </c>
      <c r="F401" s="14" t="s">
        <v>8</v>
      </c>
    </row>
    <row r="402" ht="14.25" spans="1:6">
      <c r="A402" s="11">
        <v>400</v>
      </c>
      <c r="B402" s="19" t="s">
        <v>409</v>
      </c>
      <c r="D402" s="21">
        <v>771.642</v>
      </c>
      <c r="F402" s="14" t="s">
        <v>8</v>
      </c>
    </row>
    <row r="403" ht="14.25" spans="1:6">
      <c r="A403" s="11">
        <v>401</v>
      </c>
      <c r="B403" s="19" t="s">
        <v>410</v>
      </c>
      <c r="D403" s="21">
        <v>1352.34</v>
      </c>
      <c r="F403" s="14" t="s">
        <v>8</v>
      </c>
    </row>
    <row r="404" ht="14.25" spans="1:6">
      <c r="A404" s="11">
        <v>402</v>
      </c>
      <c r="B404" s="19" t="s">
        <v>411</v>
      </c>
      <c r="D404" s="21">
        <v>672.786</v>
      </c>
      <c r="F404" s="14" t="s">
        <v>8</v>
      </c>
    </row>
    <row r="405" ht="14.25" spans="1:6">
      <c r="A405" s="11">
        <v>403</v>
      </c>
      <c r="B405" s="19" t="s">
        <v>412</v>
      </c>
      <c r="D405" s="21">
        <v>616.572</v>
      </c>
      <c r="F405" s="14" t="s">
        <v>8</v>
      </c>
    </row>
    <row r="406" ht="14.25" spans="1:6">
      <c r="A406" s="11">
        <v>404</v>
      </c>
      <c r="B406" s="19" t="s">
        <v>413</v>
      </c>
      <c r="D406" s="21">
        <v>1233.144</v>
      </c>
      <c r="F406" s="14" t="s">
        <v>8</v>
      </c>
    </row>
    <row r="407" ht="14.25" spans="1:6">
      <c r="A407" s="11">
        <v>405</v>
      </c>
      <c r="B407" s="19" t="s">
        <v>414</v>
      </c>
      <c r="D407" s="21">
        <v>635.436</v>
      </c>
      <c r="F407" s="14" t="s">
        <v>8</v>
      </c>
    </row>
    <row r="408" ht="14.25" spans="1:6">
      <c r="A408" s="11">
        <v>406</v>
      </c>
      <c r="B408" s="19" t="s">
        <v>415</v>
      </c>
      <c r="D408" s="21">
        <v>1574.874</v>
      </c>
      <c r="F408" s="14" t="s">
        <v>8</v>
      </c>
    </row>
    <row r="409" ht="14.25" spans="1:6">
      <c r="A409" s="11">
        <v>407</v>
      </c>
      <c r="B409" s="19" t="s">
        <v>416</v>
      </c>
      <c r="D409" s="21">
        <v>342.54</v>
      </c>
      <c r="F409" s="14" t="s">
        <v>8</v>
      </c>
    </row>
    <row r="410" ht="14.25" spans="1:6">
      <c r="A410" s="11">
        <v>408</v>
      </c>
      <c r="B410" s="19" t="s">
        <v>417</v>
      </c>
      <c r="D410" s="21">
        <v>616.572</v>
      </c>
      <c r="F410" s="14" t="s">
        <v>8</v>
      </c>
    </row>
    <row r="411" ht="14.25" spans="1:6">
      <c r="A411" s="11">
        <v>409</v>
      </c>
      <c r="B411" s="19" t="s">
        <v>418</v>
      </c>
      <c r="D411" s="21">
        <v>685.08</v>
      </c>
      <c r="F411" s="14" t="s">
        <v>8</v>
      </c>
    </row>
    <row r="412" ht="14.25" spans="1:6">
      <c r="A412" s="11">
        <v>410</v>
      </c>
      <c r="B412" s="19" t="s">
        <v>419</v>
      </c>
      <c r="D412" s="21">
        <v>342.54</v>
      </c>
      <c r="F412" s="14" t="s">
        <v>8</v>
      </c>
    </row>
    <row r="413" ht="14.25" spans="1:6">
      <c r="A413" s="11">
        <v>411</v>
      </c>
      <c r="B413" s="19" t="s">
        <v>420</v>
      </c>
      <c r="D413" s="21">
        <v>902.988</v>
      </c>
      <c r="F413" s="14" t="s">
        <v>8</v>
      </c>
    </row>
    <row r="414" ht="14.25" spans="1:6">
      <c r="A414" s="11">
        <v>412</v>
      </c>
      <c r="B414" s="19" t="s">
        <v>421</v>
      </c>
      <c r="D414" s="21">
        <v>300.996</v>
      </c>
      <c r="F414" s="14" t="s">
        <v>8</v>
      </c>
    </row>
    <row r="415" ht="14.25" spans="1:6">
      <c r="A415" s="11">
        <v>413</v>
      </c>
      <c r="B415" s="19" t="s">
        <v>422</v>
      </c>
      <c r="D415" s="21">
        <v>685.08</v>
      </c>
      <c r="F415" s="14" t="s">
        <v>8</v>
      </c>
    </row>
    <row r="416" ht="14.25" spans="1:6">
      <c r="A416" s="11">
        <v>414</v>
      </c>
      <c r="B416" s="19" t="s">
        <v>423</v>
      </c>
      <c r="D416" s="21">
        <v>616.572</v>
      </c>
      <c r="F416" s="14" t="s">
        <v>8</v>
      </c>
    </row>
    <row r="417" ht="14.25" spans="1:6">
      <c r="A417" s="11">
        <v>415</v>
      </c>
      <c r="B417" s="19" t="s">
        <v>424</v>
      </c>
      <c r="D417" s="21">
        <v>1605.312</v>
      </c>
      <c r="F417" s="14" t="s">
        <v>8</v>
      </c>
    </row>
    <row r="418" ht="14.25" spans="1:6">
      <c r="A418" s="11">
        <v>416</v>
      </c>
      <c r="B418" s="19" t="s">
        <v>425</v>
      </c>
      <c r="D418" s="21">
        <v>694.44</v>
      </c>
      <c r="F418" s="14" t="s">
        <v>8</v>
      </c>
    </row>
    <row r="419" ht="14.25" spans="1:6">
      <c r="A419" s="11">
        <v>417</v>
      </c>
      <c r="B419" s="19" t="s">
        <v>426</v>
      </c>
      <c r="D419" s="21">
        <v>5451.372</v>
      </c>
      <c r="F419" s="14" t="s">
        <v>8</v>
      </c>
    </row>
    <row r="420" ht="14.25" spans="1:6">
      <c r="A420" s="11">
        <v>418</v>
      </c>
      <c r="B420" s="19" t="s">
        <v>427</v>
      </c>
      <c r="D420" s="21">
        <v>1883.97</v>
      </c>
      <c r="F420" s="14" t="s">
        <v>8</v>
      </c>
    </row>
    <row r="421" ht="14.25" spans="1:6">
      <c r="A421" s="11">
        <v>419</v>
      </c>
      <c r="B421" s="19" t="s">
        <v>428</v>
      </c>
      <c r="D421" s="21">
        <v>1233.144</v>
      </c>
      <c r="F421" s="14" t="s">
        <v>8</v>
      </c>
    </row>
    <row r="422" ht="14.25" spans="1:6">
      <c r="A422" s="11">
        <v>420</v>
      </c>
      <c r="B422" s="19" t="s">
        <v>429</v>
      </c>
      <c r="D422" s="21">
        <v>685.08</v>
      </c>
      <c r="F422" s="14" t="s">
        <v>8</v>
      </c>
    </row>
    <row r="423" ht="14.25" spans="1:6">
      <c r="A423" s="11">
        <v>421</v>
      </c>
      <c r="B423" s="19" t="s">
        <v>430</v>
      </c>
      <c r="D423" s="21">
        <v>360</v>
      </c>
      <c r="F423" s="14" t="s">
        <v>8</v>
      </c>
    </row>
    <row r="424" ht="14.25" spans="1:6">
      <c r="A424" s="11">
        <v>422</v>
      </c>
      <c r="B424" s="19" t="s">
        <v>431</v>
      </c>
      <c r="D424" s="21">
        <v>685.08</v>
      </c>
      <c r="F424" s="14" t="s">
        <v>8</v>
      </c>
    </row>
    <row r="425" ht="14.25" spans="1:6">
      <c r="A425" s="11">
        <v>423</v>
      </c>
      <c r="B425" s="19" t="s">
        <v>432</v>
      </c>
      <c r="D425" s="21">
        <v>450</v>
      </c>
      <c r="F425" s="14" t="s">
        <v>8</v>
      </c>
    </row>
    <row r="426" ht="14.25" spans="1:6">
      <c r="A426" s="11">
        <v>424</v>
      </c>
      <c r="B426" s="19" t="s">
        <v>433</v>
      </c>
      <c r="D426" s="21">
        <v>1233.144</v>
      </c>
      <c r="F426" s="14" t="s">
        <v>8</v>
      </c>
    </row>
    <row r="427" ht="14.25" spans="1:6">
      <c r="A427" s="11">
        <v>425</v>
      </c>
      <c r="B427" s="19" t="s">
        <v>434</v>
      </c>
      <c r="D427" s="21">
        <v>685.08</v>
      </c>
      <c r="F427" s="14" t="s">
        <v>8</v>
      </c>
    </row>
    <row r="428" ht="14.25" spans="1:6">
      <c r="A428" s="11">
        <v>426</v>
      </c>
      <c r="B428" s="19" t="s">
        <v>435</v>
      </c>
      <c r="D428" s="21">
        <v>1438.668</v>
      </c>
      <c r="F428" s="14" t="s">
        <v>8</v>
      </c>
    </row>
    <row r="429" ht="14.25" spans="1:6">
      <c r="A429" s="11">
        <v>427</v>
      </c>
      <c r="B429" s="19" t="s">
        <v>436</v>
      </c>
      <c r="D429" s="21">
        <v>1712.7</v>
      </c>
      <c r="F429" s="14" t="s">
        <v>8</v>
      </c>
    </row>
    <row r="430" ht="14.25" spans="1:6">
      <c r="A430" s="11">
        <v>428</v>
      </c>
      <c r="B430" s="19" t="s">
        <v>437</v>
      </c>
      <c r="D430" s="21">
        <v>685.08</v>
      </c>
      <c r="F430" s="14" t="s">
        <v>8</v>
      </c>
    </row>
    <row r="431" ht="14.25" spans="1:6">
      <c r="A431" s="11">
        <v>429</v>
      </c>
      <c r="B431" s="19" t="s">
        <v>438</v>
      </c>
      <c r="D431" s="21">
        <v>342.54</v>
      </c>
      <c r="F431" s="14" t="s">
        <v>8</v>
      </c>
    </row>
    <row r="432" ht="14.25" spans="1:6">
      <c r="A432" s="11">
        <v>430</v>
      </c>
      <c r="B432" s="19" t="s">
        <v>439</v>
      </c>
      <c r="D432" s="21">
        <v>890.604</v>
      </c>
      <c r="F432" s="14" t="s">
        <v>8</v>
      </c>
    </row>
    <row r="433" ht="14.25" spans="1:6">
      <c r="A433" s="11">
        <v>431</v>
      </c>
      <c r="B433" s="19" t="s">
        <v>440</v>
      </c>
      <c r="D433" s="21">
        <v>1238.778</v>
      </c>
      <c r="F433" s="14" t="s">
        <v>8</v>
      </c>
    </row>
    <row r="434" ht="14.25" spans="1:6">
      <c r="A434" s="11">
        <v>432</v>
      </c>
      <c r="B434" s="19" t="s">
        <v>441</v>
      </c>
      <c r="D434" s="21">
        <v>1370.16</v>
      </c>
      <c r="F434" s="14" t="s">
        <v>8</v>
      </c>
    </row>
    <row r="435" ht="14.25" spans="1:6">
      <c r="A435" s="11">
        <v>433</v>
      </c>
      <c r="B435" s="19" t="s">
        <v>442</v>
      </c>
      <c r="D435" s="21">
        <v>2018.952</v>
      </c>
      <c r="F435" s="14" t="s">
        <v>8</v>
      </c>
    </row>
    <row r="436" ht="14.25" spans="1:6">
      <c r="A436" s="11">
        <v>434</v>
      </c>
      <c r="B436" s="19" t="s">
        <v>443</v>
      </c>
      <c r="D436" s="21">
        <v>1130.382</v>
      </c>
      <c r="F436" s="14" t="s">
        <v>8</v>
      </c>
    </row>
    <row r="437" ht="14.25" spans="1:6">
      <c r="A437" s="11">
        <v>435</v>
      </c>
      <c r="B437" s="19" t="s">
        <v>444</v>
      </c>
      <c r="D437" s="21">
        <v>735.768</v>
      </c>
      <c r="F437" s="14" t="s">
        <v>8</v>
      </c>
    </row>
    <row r="438" ht="14.25" spans="1:6">
      <c r="A438" s="11">
        <v>436</v>
      </c>
      <c r="B438" s="19" t="s">
        <v>445</v>
      </c>
      <c r="D438" s="21">
        <v>3973.464</v>
      </c>
      <c r="F438" s="14" t="s">
        <v>8</v>
      </c>
    </row>
    <row r="439" ht="14.25" spans="1:6">
      <c r="A439" s="11">
        <v>437</v>
      </c>
      <c r="B439" s="19" t="s">
        <v>446</v>
      </c>
      <c r="D439" s="21">
        <v>753.588</v>
      </c>
      <c r="F439" s="14" t="s">
        <v>8</v>
      </c>
    </row>
    <row r="440" ht="14.25" spans="1:6">
      <c r="A440" s="11">
        <v>438</v>
      </c>
      <c r="B440" s="19" t="s">
        <v>447</v>
      </c>
      <c r="D440" s="21">
        <v>4752.792</v>
      </c>
      <c r="F440" s="14" t="s">
        <v>8</v>
      </c>
    </row>
    <row r="441" ht="14.25" spans="1:6">
      <c r="A441" s="11">
        <v>439</v>
      </c>
      <c r="B441" s="19" t="s">
        <v>448</v>
      </c>
      <c r="D441" s="21">
        <v>936.432</v>
      </c>
      <c r="F441" s="14" t="s">
        <v>8</v>
      </c>
    </row>
    <row r="442" ht="14.25" spans="1:6">
      <c r="A442" s="11">
        <v>440</v>
      </c>
      <c r="B442" s="19" t="s">
        <v>449</v>
      </c>
      <c r="D442" s="21">
        <v>5395.824</v>
      </c>
      <c r="F442" s="14" t="s">
        <v>8</v>
      </c>
    </row>
    <row r="443" ht="14.25" spans="1:6">
      <c r="A443" s="11">
        <v>441</v>
      </c>
      <c r="B443" s="19" t="s">
        <v>450</v>
      </c>
      <c r="D443" s="21">
        <v>911.898</v>
      </c>
      <c r="F443" s="14" t="s">
        <v>8</v>
      </c>
    </row>
    <row r="444" ht="14.25" spans="1:6">
      <c r="A444" s="11">
        <v>442</v>
      </c>
      <c r="B444" s="19" t="s">
        <v>451</v>
      </c>
      <c r="D444" s="21">
        <v>376.794</v>
      </c>
      <c r="F444" s="14" t="s">
        <v>8</v>
      </c>
    </row>
    <row r="445" ht="14.25" spans="1:6">
      <c r="A445" s="11">
        <v>443</v>
      </c>
      <c r="B445" s="19" t="s">
        <v>452</v>
      </c>
      <c r="D445" s="21">
        <v>12656.79</v>
      </c>
      <c r="F445" s="14" t="s">
        <v>8</v>
      </c>
    </row>
    <row r="446" ht="14.25" spans="1:6">
      <c r="A446" s="11">
        <v>444</v>
      </c>
      <c r="B446" s="19" t="s">
        <v>453</v>
      </c>
      <c r="D446" s="21">
        <v>753.588</v>
      </c>
      <c r="F446" s="14" t="s">
        <v>8</v>
      </c>
    </row>
    <row r="447" ht="14.25" spans="1:6">
      <c r="A447" s="11">
        <v>445</v>
      </c>
      <c r="B447" s="19" t="s">
        <v>454</v>
      </c>
      <c r="D447" s="21">
        <v>376.794</v>
      </c>
      <c r="F447" s="14" t="s">
        <v>8</v>
      </c>
    </row>
    <row r="448" ht="14.25" spans="1:6">
      <c r="A448" s="11">
        <v>446</v>
      </c>
      <c r="B448" s="19" t="s">
        <v>455</v>
      </c>
      <c r="D448" s="21">
        <v>376.794</v>
      </c>
      <c r="F448" s="14" t="s">
        <v>8</v>
      </c>
    </row>
    <row r="449" ht="14.25" spans="1:6">
      <c r="A449" s="11">
        <v>447</v>
      </c>
      <c r="B449" s="19" t="s">
        <v>456</v>
      </c>
      <c r="D449" s="21">
        <v>822.096</v>
      </c>
      <c r="F449" s="14" t="s">
        <v>8</v>
      </c>
    </row>
    <row r="450" ht="14.25" spans="1:6">
      <c r="A450" s="11">
        <v>448</v>
      </c>
      <c r="B450" s="19" t="s">
        <v>457</v>
      </c>
      <c r="D450" s="21">
        <v>931.302</v>
      </c>
      <c r="F450" s="14" t="s">
        <v>8</v>
      </c>
    </row>
    <row r="451" ht="14.25" spans="1:6">
      <c r="A451" s="11">
        <v>449</v>
      </c>
      <c r="B451" s="19" t="s">
        <v>458</v>
      </c>
      <c r="D451" s="21">
        <v>1644.192</v>
      </c>
      <c r="F451" s="14" t="s">
        <v>8</v>
      </c>
    </row>
    <row r="452" ht="14.25" spans="1:6">
      <c r="A452" s="11">
        <v>450</v>
      </c>
      <c r="B452" s="19" t="s">
        <v>459</v>
      </c>
      <c r="D452" s="21">
        <v>1259.496</v>
      </c>
      <c r="F452" s="14" t="s">
        <v>8</v>
      </c>
    </row>
    <row r="453" ht="28.5" spans="1:6">
      <c r="A453" s="11">
        <v>451</v>
      </c>
      <c r="B453" s="22" t="s">
        <v>460</v>
      </c>
      <c r="D453" s="21">
        <v>1260.918</v>
      </c>
      <c r="F453" s="14" t="s">
        <v>8</v>
      </c>
    </row>
    <row r="454" ht="14.25" spans="1:6">
      <c r="A454" s="11">
        <v>452</v>
      </c>
      <c r="B454" s="19" t="s">
        <v>461</v>
      </c>
      <c r="D454" s="21">
        <v>367.884</v>
      </c>
      <c r="F454" s="14" t="s">
        <v>8</v>
      </c>
    </row>
    <row r="455" ht="14.25" spans="1:6">
      <c r="A455" s="11">
        <v>453</v>
      </c>
      <c r="B455" s="19" t="s">
        <v>462</v>
      </c>
      <c r="D455" s="21">
        <v>515.43</v>
      </c>
      <c r="F455" s="14" t="s">
        <v>8</v>
      </c>
    </row>
    <row r="456" ht="14.25" spans="1:6">
      <c r="A456" s="11">
        <v>454</v>
      </c>
      <c r="B456" s="19" t="s">
        <v>463</v>
      </c>
      <c r="D456" s="21">
        <v>2209.14</v>
      </c>
      <c r="F456" s="14" t="s">
        <v>8</v>
      </c>
    </row>
    <row r="457" ht="14.25" spans="1:6">
      <c r="A457" s="11">
        <v>455</v>
      </c>
      <c r="B457" s="19" t="s">
        <v>464</v>
      </c>
      <c r="D457" s="21">
        <v>2184.192</v>
      </c>
      <c r="F457" s="14" t="s">
        <v>8</v>
      </c>
    </row>
    <row r="458" ht="14.25" spans="1:6">
      <c r="A458" s="11">
        <v>456</v>
      </c>
      <c r="B458" s="19" t="s">
        <v>465</v>
      </c>
      <c r="D458" s="21">
        <v>4296.996</v>
      </c>
      <c r="F458" s="14" t="s">
        <v>8</v>
      </c>
    </row>
    <row r="459" ht="14.25" spans="1:6">
      <c r="A459" s="11">
        <v>457</v>
      </c>
      <c r="B459" s="19" t="s">
        <v>466</v>
      </c>
      <c r="D459" s="21">
        <v>3939.21</v>
      </c>
      <c r="F459" s="14" t="s">
        <v>8</v>
      </c>
    </row>
    <row r="460" ht="14.25" spans="1:6">
      <c r="A460" s="11">
        <v>458</v>
      </c>
      <c r="B460" s="19" t="s">
        <v>467</v>
      </c>
      <c r="D460" s="21">
        <v>1233.144</v>
      </c>
      <c r="F460" s="14" t="s">
        <v>8</v>
      </c>
    </row>
    <row r="461" ht="14.25" spans="1:6">
      <c r="A461" s="11">
        <v>459</v>
      </c>
      <c r="B461" s="19" t="s">
        <v>468</v>
      </c>
      <c r="D461" s="21">
        <v>2599.254</v>
      </c>
      <c r="F461" s="14" t="s">
        <v>8</v>
      </c>
    </row>
    <row r="462" ht="14.25" spans="1:6">
      <c r="A462" s="11">
        <v>460</v>
      </c>
      <c r="B462" s="19" t="s">
        <v>469</v>
      </c>
      <c r="D462" s="21">
        <v>1746.954</v>
      </c>
      <c r="F462" s="14" t="s">
        <v>8</v>
      </c>
    </row>
    <row r="463" ht="14.25" spans="1:6">
      <c r="A463" s="11">
        <v>461</v>
      </c>
      <c r="B463" s="19" t="s">
        <v>470</v>
      </c>
      <c r="D463" s="21">
        <v>1233.144</v>
      </c>
      <c r="F463" s="14" t="s">
        <v>8</v>
      </c>
    </row>
    <row r="464" ht="14.25" spans="1:6">
      <c r="A464" s="11">
        <v>462</v>
      </c>
      <c r="B464" s="19" t="s">
        <v>471</v>
      </c>
      <c r="D464" s="21">
        <v>822.096</v>
      </c>
      <c r="F464" s="14" t="s">
        <v>8</v>
      </c>
    </row>
    <row r="465" ht="14.25" spans="1:6">
      <c r="A465" s="11">
        <v>463</v>
      </c>
      <c r="B465" s="19" t="s">
        <v>472</v>
      </c>
      <c r="D465" s="21">
        <v>697.572</v>
      </c>
      <c r="F465" s="14" t="s">
        <v>8</v>
      </c>
    </row>
    <row r="466" ht="14.25" spans="1:6">
      <c r="A466" s="11">
        <v>464</v>
      </c>
      <c r="B466" s="19" t="s">
        <v>473</v>
      </c>
      <c r="D466" s="21">
        <v>1805.976</v>
      </c>
      <c r="F466" s="14" t="s">
        <v>8</v>
      </c>
    </row>
    <row r="467" ht="14.25" spans="1:6">
      <c r="A467" s="11">
        <v>465</v>
      </c>
      <c r="B467" s="19" t="s">
        <v>474</v>
      </c>
      <c r="D467" s="21">
        <v>1849.716</v>
      </c>
      <c r="F467" s="14" t="s">
        <v>8</v>
      </c>
    </row>
    <row r="468" ht="14.25" spans="1:6">
      <c r="A468" s="11">
        <v>466</v>
      </c>
      <c r="B468" s="19" t="s">
        <v>475</v>
      </c>
      <c r="D468" s="21">
        <v>1203.984</v>
      </c>
      <c r="F468" s="14" t="s">
        <v>8</v>
      </c>
    </row>
    <row r="469" ht="14.25" spans="1:6">
      <c r="A469" s="11">
        <v>467</v>
      </c>
      <c r="B469" s="19" t="s">
        <v>476</v>
      </c>
      <c r="D469" s="21">
        <v>1609.938</v>
      </c>
      <c r="F469" s="14" t="s">
        <v>8</v>
      </c>
    </row>
    <row r="470" ht="14.25" spans="1:6">
      <c r="A470" s="11">
        <v>468</v>
      </c>
      <c r="B470" s="19" t="s">
        <v>477</v>
      </c>
      <c r="D470" s="21">
        <v>822.096</v>
      </c>
      <c r="F470" s="14" t="s">
        <v>8</v>
      </c>
    </row>
    <row r="471" ht="14.25" spans="1:6">
      <c r="A471" s="11">
        <v>469</v>
      </c>
      <c r="B471" s="19" t="s">
        <v>478</v>
      </c>
      <c r="D471" s="21">
        <v>3692.142</v>
      </c>
      <c r="F471" s="14" t="s">
        <v>8</v>
      </c>
    </row>
    <row r="472" ht="14.25" spans="1:6">
      <c r="A472" s="11">
        <v>470</v>
      </c>
      <c r="B472" s="19" t="s">
        <v>479</v>
      </c>
      <c r="D472" s="21">
        <v>401.328</v>
      </c>
      <c r="F472" s="14" t="s">
        <v>8</v>
      </c>
    </row>
    <row r="473" ht="14.25" spans="1:6">
      <c r="A473" s="11">
        <v>471</v>
      </c>
      <c r="B473" s="19" t="s">
        <v>480</v>
      </c>
      <c r="D473" s="21">
        <v>5581.08</v>
      </c>
      <c r="F473" s="14" t="s">
        <v>8</v>
      </c>
    </row>
    <row r="474" ht="14.25" spans="1:6">
      <c r="A474" s="11">
        <v>472</v>
      </c>
      <c r="B474" s="19" t="s">
        <v>481</v>
      </c>
      <c r="D474" s="21">
        <v>2737.89</v>
      </c>
      <c r="F474" s="14" t="s">
        <v>8</v>
      </c>
    </row>
    <row r="475" ht="14.25" spans="1:6">
      <c r="A475" s="11">
        <v>473</v>
      </c>
      <c r="B475" s="19" t="s">
        <v>482</v>
      </c>
      <c r="D475" s="21">
        <v>924.858</v>
      </c>
      <c r="F475" s="14" t="s">
        <v>8</v>
      </c>
    </row>
    <row r="476" ht="14.25" spans="1:6">
      <c r="A476" s="11">
        <v>474</v>
      </c>
      <c r="B476" s="19" t="s">
        <v>483</v>
      </c>
      <c r="D476" s="21">
        <v>432</v>
      </c>
      <c r="F476" s="14" t="s">
        <v>8</v>
      </c>
    </row>
    <row r="477" ht="14.25" spans="1:6">
      <c r="A477" s="11">
        <v>475</v>
      </c>
      <c r="B477" s="19" t="s">
        <v>484</v>
      </c>
      <c r="D477" s="21">
        <v>4213.242</v>
      </c>
      <c r="F477" s="14" t="s">
        <v>8</v>
      </c>
    </row>
    <row r="478" ht="14.25" spans="1:6">
      <c r="A478" s="11">
        <v>476</v>
      </c>
      <c r="B478" s="19" t="s">
        <v>485</v>
      </c>
      <c r="D478" s="21">
        <v>822.096</v>
      </c>
      <c r="F478" s="14" t="s">
        <v>8</v>
      </c>
    </row>
    <row r="479" ht="14.25" spans="1:6">
      <c r="A479" s="11">
        <v>477</v>
      </c>
      <c r="B479" s="19" t="s">
        <v>486</v>
      </c>
      <c r="D479" s="21">
        <v>1883.97</v>
      </c>
      <c r="F479" s="14" t="s">
        <v>8</v>
      </c>
    </row>
    <row r="480" ht="14.25" spans="1:6">
      <c r="A480" s="11">
        <v>478</v>
      </c>
      <c r="B480" s="19" t="s">
        <v>487</v>
      </c>
      <c r="D480" s="21">
        <v>864</v>
      </c>
      <c r="F480" s="14" t="s">
        <v>8</v>
      </c>
    </row>
    <row r="481" ht="14.25" spans="1:6">
      <c r="A481" s="11">
        <v>479</v>
      </c>
      <c r="B481" s="19" t="s">
        <v>488</v>
      </c>
      <c r="D481" s="21">
        <v>3395.97</v>
      </c>
      <c r="F481" s="14" t="s">
        <v>8</v>
      </c>
    </row>
    <row r="482" ht="14.25" spans="1:6">
      <c r="A482" s="11">
        <v>480</v>
      </c>
      <c r="B482" s="19" t="s">
        <v>489</v>
      </c>
      <c r="D482" s="21">
        <v>2945.844</v>
      </c>
      <c r="F482" s="14" t="s">
        <v>8</v>
      </c>
    </row>
    <row r="483" ht="14.25" spans="1:6">
      <c r="A483" s="11">
        <v>481</v>
      </c>
      <c r="B483" s="19" t="s">
        <v>490</v>
      </c>
      <c r="D483" s="21">
        <v>1089.648</v>
      </c>
      <c r="F483" s="14" t="s">
        <v>8</v>
      </c>
    </row>
    <row r="484" ht="14.25" spans="1:6">
      <c r="A484" s="11">
        <v>482</v>
      </c>
      <c r="B484" s="19" t="s">
        <v>491</v>
      </c>
      <c r="D484" s="21">
        <v>822.096</v>
      </c>
      <c r="F484" s="14" t="s">
        <v>8</v>
      </c>
    </row>
    <row r="485" ht="14.25" spans="1:6">
      <c r="A485" s="11">
        <v>483</v>
      </c>
      <c r="B485" s="19" t="s">
        <v>492</v>
      </c>
      <c r="D485" s="21">
        <v>822.096</v>
      </c>
      <c r="F485" s="14" t="s">
        <v>8</v>
      </c>
    </row>
    <row r="486" ht="14.25" spans="1:6">
      <c r="A486" s="11">
        <v>484</v>
      </c>
      <c r="B486" s="19" t="s">
        <v>493</v>
      </c>
      <c r="D486" s="21">
        <v>3764.7</v>
      </c>
      <c r="F486" s="14" t="s">
        <v>8</v>
      </c>
    </row>
    <row r="487" ht="14.25" spans="1:6">
      <c r="A487" s="11">
        <v>485</v>
      </c>
      <c r="B487" s="19" t="s">
        <v>494</v>
      </c>
      <c r="D487" s="21">
        <v>2069.712</v>
      </c>
      <c r="F487" s="14" t="s">
        <v>8</v>
      </c>
    </row>
    <row r="488" ht="14.25" spans="1:6">
      <c r="A488" s="11">
        <v>486</v>
      </c>
      <c r="B488" s="19" t="s">
        <v>495</v>
      </c>
      <c r="D488" s="21">
        <v>822.096</v>
      </c>
      <c r="F488" s="14" t="s">
        <v>8</v>
      </c>
    </row>
    <row r="489" ht="14.25" spans="1:6">
      <c r="A489" s="11">
        <v>487</v>
      </c>
      <c r="B489" s="19" t="s">
        <v>496</v>
      </c>
      <c r="D489" s="21">
        <v>712.044</v>
      </c>
      <c r="F489" s="14" t="s">
        <v>8</v>
      </c>
    </row>
    <row r="490" ht="14.25" spans="1:6">
      <c r="A490" s="11">
        <v>488</v>
      </c>
      <c r="B490" s="19" t="s">
        <v>497</v>
      </c>
      <c r="D490" s="21">
        <v>1114.254</v>
      </c>
      <c r="F490" s="14" t="s">
        <v>8</v>
      </c>
    </row>
    <row r="491" ht="14.25" spans="1:6">
      <c r="A491" s="11">
        <v>489</v>
      </c>
      <c r="B491" s="19" t="s">
        <v>498</v>
      </c>
      <c r="D491" s="21">
        <v>5143.662</v>
      </c>
      <c r="F491" s="14" t="s">
        <v>8</v>
      </c>
    </row>
    <row r="492" ht="14.25" spans="1:6">
      <c r="A492" s="11">
        <v>490</v>
      </c>
      <c r="B492" s="19" t="s">
        <v>499</v>
      </c>
      <c r="D492" s="21">
        <v>18893.052</v>
      </c>
      <c r="F492" s="14" t="s">
        <v>8</v>
      </c>
    </row>
    <row r="493" ht="14.25" spans="1:6">
      <c r="A493" s="11">
        <v>491</v>
      </c>
      <c r="B493" s="19" t="s">
        <v>500</v>
      </c>
      <c r="D493" s="21">
        <v>444.492</v>
      </c>
      <c r="F493" s="14" t="s">
        <v>8</v>
      </c>
    </row>
    <row r="494" ht="14.25" spans="1:6">
      <c r="A494" s="11">
        <v>492</v>
      </c>
      <c r="B494" s="19" t="s">
        <v>501</v>
      </c>
      <c r="D494" s="21">
        <v>411.048</v>
      </c>
      <c r="F494" s="14" t="s">
        <v>8</v>
      </c>
    </row>
    <row r="495" ht="14.25" spans="1:6">
      <c r="A495" s="11">
        <v>493</v>
      </c>
      <c r="B495" s="19" t="s">
        <v>502</v>
      </c>
      <c r="D495" s="21">
        <v>897.048</v>
      </c>
      <c r="F495" s="14" t="s">
        <v>8</v>
      </c>
    </row>
    <row r="496" ht="14.25" spans="1:6">
      <c r="A496" s="11">
        <v>494</v>
      </c>
      <c r="B496" s="19" t="s">
        <v>503</v>
      </c>
      <c r="D496" s="21">
        <v>1350</v>
      </c>
      <c r="F496" s="14" t="s">
        <v>8</v>
      </c>
    </row>
    <row r="497" ht="14.25" spans="1:6">
      <c r="A497" s="11">
        <v>495</v>
      </c>
      <c r="B497" s="19" t="s">
        <v>504</v>
      </c>
      <c r="D497" s="21">
        <v>1022.76</v>
      </c>
      <c r="F497" s="14" t="s">
        <v>8</v>
      </c>
    </row>
    <row r="498" ht="14.25" spans="1:6">
      <c r="A498" s="11">
        <v>496</v>
      </c>
      <c r="B498" s="19" t="s">
        <v>505</v>
      </c>
      <c r="D498" s="21">
        <v>1233.144</v>
      </c>
      <c r="F498" s="14" t="s">
        <v>8</v>
      </c>
    </row>
    <row r="499" ht="14.25" spans="1:6">
      <c r="A499" s="11">
        <v>497</v>
      </c>
      <c r="B499" s="19" t="s">
        <v>506</v>
      </c>
      <c r="D499" s="21">
        <v>3304.008</v>
      </c>
      <c r="F499" s="14" t="s">
        <v>8</v>
      </c>
    </row>
    <row r="500" ht="14.25" spans="1:6">
      <c r="A500" s="11">
        <v>498</v>
      </c>
      <c r="B500" s="19" t="s">
        <v>507</v>
      </c>
      <c r="D500" s="21">
        <v>864</v>
      </c>
      <c r="F500" s="14" t="s">
        <v>8</v>
      </c>
    </row>
    <row r="501" ht="14.25" spans="1:6">
      <c r="A501" s="11">
        <v>499</v>
      </c>
      <c r="B501" s="19" t="s">
        <v>508</v>
      </c>
      <c r="D501" s="21">
        <v>15584.202</v>
      </c>
      <c r="F501" s="14" t="s">
        <v>8</v>
      </c>
    </row>
    <row r="502" ht="14.25" spans="1:6">
      <c r="A502" s="11">
        <v>500</v>
      </c>
      <c r="B502" s="19" t="s">
        <v>509</v>
      </c>
      <c r="D502" s="21">
        <v>1644.192</v>
      </c>
      <c r="F502" s="14" t="s">
        <v>8</v>
      </c>
    </row>
    <row r="503" ht="14.25" spans="1:6">
      <c r="A503" s="11">
        <v>501</v>
      </c>
      <c r="B503" s="19" t="s">
        <v>510</v>
      </c>
      <c r="D503" s="21">
        <v>2010.096</v>
      </c>
      <c r="F503" s="14" t="s">
        <v>8</v>
      </c>
    </row>
    <row r="504" ht="14.25" spans="1:6">
      <c r="A504" s="11">
        <v>502</v>
      </c>
      <c r="B504" s="19" t="s">
        <v>511</v>
      </c>
      <c r="D504" s="21">
        <v>3730.644</v>
      </c>
      <c r="F504" s="14" t="s">
        <v>8</v>
      </c>
    </row>
    <row r="505" ht="14.25" spans="1:6">
      <c r="A505" s="11">
        <v>503</v>
      </c>
      <c r="B505" s="19" t="s">
        <v>512</v>
      </c>
      <c r="D505" s="21">
        <v>6101.136</v>
      </c>
      <c r="F505" s="14" t="s">
        <v>8</v>
      </c>
    </row>
    <row r="506" ht="14.25" spans="1:6">
      <c r="A506" s="11">
        <v>504</v>
      </c>
      <c r="B506" s="19" t="s">
        <v>513</v>
      </c>
      <c r="D506" s="21">
        <v>822.096</v>
      </c>
      <c r="F506" s="14" t="s">
        <v>8</v>
      </c>
    </row>
    <row r="507" ht="14.25" spans="1:6">
      <c r="A507" s="11">
        <v>505</v>
      </c>
      <c r="B507" s="19" t="s">
        <v>514</v>
      </c>
      <c r="D507" s="21">
        <v>822.096</v>
      </c>
      <c r="F507" s="14" t="s">
        <v>8</v>
      </c>
    </row>
    <row r="508" ht="14.25" spans="1:6">
      <c r="A508" s="11">
        <v>506</v>
      </c>
      <c r="B508" s="19" t="s">
        <v>515</v>
      </c>
      <c r="D508" s="21">
        <v>3611.952</v>
      </c>
      <c r="F508" s="14" t="s">
        <v>8</v>
      </c>
    </row>
    <row r="509" ht="14.25" spans="1:6">
      <c r="A509" s="11">
        <v>507</v>
      </c>
      <c r="B509" s="19" t="s">
        <v>516</v>
      </c>
      <c r="D509" s="21">
        <v>822.096</v>
      </c>
      <c r="F509" s="14" t="s">
        <v>8</v>
      </c>
    </row>
    <row r="510" ht="14.25" spans="1:6">
      <c r="A510" s="11">
        <v>508</v>
      </c>
      <c r="B510" s="19" t="s">
        <v>517</v>
      </c>
      <c r="D510" s="21">
        <v>18447.696</v>
      </c>
      <c r="F510" s="14" t="s">
        <v>8</v>
      </c>
    </row>
    <row r="511" ht="14.25" spans="1:6">
      <c r="A511" s="11">
        <v>509</v>
      </c>
      <c r="B511" s="19" t="s">
        <v>518</v>
      </c>
      <c r="D511" s="21">
        <v>822.096</v>
      </c>
      <c r="F511" s="14" t="s">
        <v>8</v>
      </c>
    </row>
    <row r="512" ht="14.25" spans="1:6">
      <c r="A512" s="11">
        <v>510</v>
      </c>
      <c r="B512" s="19" t="s">
        <v>519</v>
      </c>
      <c r="D512" s="21">
        <v>1266.588</v>
      </c>
      <c r="F512" s="14" t="s">
        <v>8</v>
      </c>
    </row>
    <row r="513" ht="14.25" spans="1:6">
      <c r="A513" s="11">
        <v>511</v>
      </c>
      <c r="B513" s="19" t="s">
        <v>520</v>
      </c>
      <c r="D513" s="21">
        <v>7119.162</v>
      </c>
      <c r="F513" s="14" t="s">
        <v>8</v>
      </c>
    </row>
    <row r="514" ht="14.25" spans="1:6">
      <c r="A514" s="11">
        <v>512</v>
      </c>
      <c r="B514" s="19" t="s">
        <v>521</v>
      </c>
      <c r="D514" s="21">
        <v>11236.932</v>
      </c>
      <c r="F514" s="14" t="s">
        <v>8</v>
      </c>
    </row>
    <row r="515" ht="14.25" spans="1:6">
      <c r="A515" s="11">
        <v>513</v>
      </c>
      <c r="B515" s="19" t="s">
        <v>522</v>
      </c>
      <c r="D515" s="21">
        <v>432</v>
      </c>
      <c r="F515" s="14" t="s">
        <v>8</v>
      </c>
    </row>
    <row r="516" ht="14.25" spans="1:6">
      <c r="A516" s="11">
        <v>514</v>
      </c>
      <c r="B516" s="19" t="s">
        <v>523</v>
      </c>
      <c r="D516" s="21">
        <v>2774.574</v>
      </c>
      <c r="F516" s="14" t="s">
        <v>8</v>
      </c>
    </row>
    <row r="517" ht="14.25" spans="1:6">
      <c r="A517" s="11">
        <v>515</v>
      </c>
      <c r="B517" s="19" t="s">
        <v>524</v>
      </c>
      <c r="D517" s="21">
        <v>1590.498</v>
      </c>
      <c r="F517" s="14" t="s">
        <v>8</v>
      </c>
    </row>
    <row r="518" ht="14.25" spans="1:6">
      <c r="A518" s="11">
        <v>516</v>
      </c>
      <c r="B518" s="19" t="s">
        <v>525</v>
      </c>
      <c r="D518" s="21">
        <v>3285.954</v>
      </c>
      <c r="F518" s="14" t="s">
        <v>8</v>
      </c>
    </row>
    <row r="519" ht="14.25" spans="1:6">
      <c r="A519" s="11">
        <v>517</v>
      </c>
      <c r="B519" s="19" t="s">
        <v>526</v>
      </c>
      <c r="D519" s="21">
        <v>2084.634</v>
      </c>
      <c r="F519" s="14" t="s">
        <v>8</v>
      </c>
    </row>
    <row r="520" ht="14.25" spans="1:6">
      <c r="A520" s="11">
        <v>518</v>
      </c>
      <c r="B520" s="19" t="s">
        <v>527</v>
      </c>
      <c r="D520" s="21">
        <v>1233.144</v>
      </c>
      <c r="F520" s="14" t="s">
        <v>8</v>
      </c>
    </row>
    <row r="521" ht="14.25" spans="1:6">
      <c r="A521" s="11">
        <v>519</v>
      </c>
      <c r="B521" s="19" t="s">
        <v>528</v>
      </c>
      <c r="D521" s="21">
        <v>4175.514</v>
      </c>
      <c r="F521" s="14" t="s">
        <v>8</v>
      </c>
    </row>
    <row r="522" ht="14.25" spans="1:6">
      <c r="A522" s="11">
        <v>520</v>
      </c>
      <c r="B522" s="19" t="s">
        <v>529</v>
      </c>
      <c r="D522" s="21">
        <v>1122.012</v>
      </c>
      <c r="F522" s="14" t="s">
        <v>8</v>
      </c>
    </row>
    <row r="523" ht="14.25" spans="1:6">
      <c r="A523" s="11">
        <v>521</v>
      </c>
      <c r="B523" s="19" t="s">
        <v>530</v>
      </c>
      <c r="D523" s="21">
        <v>713.016</v>
      </c>
      <c r="F523" s="14" t="s">
        <v>8</v>
      </c>
    </row>
    <row r="524" ht="14.25" spans="1:6">
      <c r="A524" s="11">
        <v>522</v>
      </c>
      <c r="B524" s="19" t="s">
        <v>531</v>
      </c>
      <c r="D524" s="21">
        <v>3380.652</v>
      </c>
      <c r="F524" s="14" t="s">
        <v>8</v>
      </c>
    </row>
    <row r="525" ht="14.25" spans="1:6">
      <c r="A525" s="11">
        <v>523</v>
      </c>
      <c r="B525" s="19" t="s">
        <v>532</v>
      </c>
      <c r="D525" s="21">
        <v>1860.3</v>
      </c>
      <c r="F525" s="14" t="s">
        <v>8</v>
      </c>
    </row>
    <row r="526" ht="14.25" spans="1:6">
      <c r="A526" s="11">
        <v>524</v>
      </c>
      <c r="B526" s="19" t="s">
        <v>533</v>
      </c>
      <c r="D526" s="21">
        <v>2808.018</v>
      </c>
      <c r="F526" s="14" t="s">
        <v>8</v>
      </c>
    </row>
    <row r="527" ht="14.25" spans="1:6">
      <c r="A527" s="11">
        <v>525</v>
      </c>
      <c r="B527" s="19" t="s">
        <v>534</v>
      </c>
      <c r="D527" s="21">
        <v>2877.336</v>
      </c>
      <c r="F527" s="14" t="s">
        <v>8</v>
      </c>
    </row>
    <row r="528" ht="14.25" spans="1:6">
      <c r="A528" s="11">
        <v>526</v>
      </c>
      <c r="B528" s="19" t="s">
        <v>535</v>
      </c>
      <c r="D528" s="21">
        <v>544.824</v>
      </c>
      <c r="F528" s="14" t="s">
        <v>8</v>
      </c>
    </row>
    <row r="529" ht="14.25" spans="1:6">
      <c r="A529" s="11">
        <v>527</v>
      </c>
      <c r="B529" s="19" t="s">
        <v>536</v>
      </c>
      <c r="D529" s="21">
        <v>2055.24</v>
      </c>
      <c r="F529" s="14" t="s">
        <v>8</v>
      </c>
    </row>
    <row r="530" ht="14.25" spans="1:6">
      <c r="A530" s="11">
        <v>528</v>
      </c>
      <c r="B530" s="19" t="s">
        <v>537</v>
      </c>
      <c r="D530" s="21">
        <v>2918.304</v>
      </c>
      <c r="F530" s="14" t="s">
        <v>8</v>
      </c>
    </row>
    <row r="531" ht="14.25" spans="1:6">
      <c r="A531" s="11">
        <v>529</v>
      </c>
      <c r="B531" s="19" t="s">
        <v>538</v>
      </c>
      <c r="D531" s="21">
        <v>2422.314</v>
      </c>
      <c r="F531" s="14" t="s">
        <v>8</v>
      </c>
    </row>
    <row r="532" ht="14.25" spans="1:6">
      <c r="A532" s="11">
        <v>530</v>
      </c>
      <c r="B532" s="19" t="s">
        <v>539</v>
      </c>
      <c r="D532" s="21">
        <v>3795.948</v>
      </c>
      <c r="F532" s="14" t="s">
        <v>8</v>
      </c>
    </row>
    <row r="533" ht="14.25" spans="1:6">
      <c r="A533" s="11">
        <v>531</v>
      </c>
      <c r="B533" s="19" t="s">
        <v>540</v>
      </c>
      <c r="D533" s="21">
        <v>2877.336</v>
      </c>
      <c r="F533" s="14" t="s">
        <v>8</v>
      </c>
    </row>
    <row r="534" ht="14.25" spans="1:6">
      <c r="A534" s="11">
        <v>532</v>
      </c>
      <c r="B534" s="19" t="s">
        <v>541</v>
      </c>
      <c r="D534" s="21">
        <v>4870.782</v>
      </c>
      <c r="F534" s="14" t="s">
        <v>8</v>
      </c>
    </row>
    <row r="535" ht="14.25" spans="1:6">
      <c r="A535" s="11">
        <v>533</v>
      </c>
      <c r="B535" s="19" t="s">
        <v>542</v>
      </c>
      <c r="D535" s="21">
        <v>7330.176</v>
      </c>
      <c r="F535" s="14" t="s">
        <v>8</v>
      </c>
    </row>
    <row r="536" ht="14.25" spans="1:6">
      <c r="A536" s="11">
        <v>534</v>
      </c>
      <c r="B536" s="19" t="s">
        <v>543</v>
      </c>
      <c r="D536" s="21">
        <v>955.872</v>
      </c>
      <c r="F536" s="14" t="s">
        <v>8</v>
      </c>
    </row>
    <row r="537" ht="14.25" spans="1:6">
      <c r="A537" s="11">
        <v>535</v>
      </c>
      <c r="B537" s="19" t="s">
        <v>544</v>
      </c>
      <c r="D537" s="21">
        <v>4280.832</v>
      </c>
      <c r="F537" s="14" t="s">
        <v>8</v>
      </c>
    </row>
    <row r="538" ht="14.25" spans="1:6">
      <c r="A538" s="11">
        <v>536</v>
      </c>
      <c r="B538" s="19" t="s">
        <v>545</v>
      </c>
      <c r="D538" s="21">
        <v>4727.052</v>
      </c>
      <c r="F538" s="14" t="s">
        <v>8</v>
      </c>
    </row>
    <row r="539" ht="14.25" spans="1:6">
      <c r="A539" s="11">
        <v>537</v>
      </c>
      <c r="B539" s="19" t="s">
        <v>546</v>
      </c>
      <c r="D539" s="21">
        <v>1202.85</v>
      </c>
      <c r="F539" s="14" t="s">
        <v>8</v>
      </c>
    </row>
    <row r="540" ht="14.25" spans="1:6">
      <c r="A540" s="11">
        <v>538</v>
      </c>
      <c r="B540" s="19" t="s">
        <v>547</v>
      </c>
      <c r="D540" s="21">
        <v>3252.06</v>
      </c>
      <c r="F540" s="14" t="s">
        <v>8</v>
      </c>
    </row>
    <row r="541" ht="14.25" spans="1:6">
      <c r="A541" s="11">
        <v>539</v>
      </c>
      <c r="B541" s="19" t="s">
        <v>548</v>
      </c>
      <c r="D541" s="21">
        <v>1233.144</v>
      </c>
      <c r="F541" s="14" t="s">
        <v>8</v>
      </c>
    </row>
    <row r="542" ht="14.25" spans="1:6">
      <c r="A542" s="11">
        <v>540</v>
      </c>
      <c r="B542" s="19" t="s">
        <v>549</v>
      </c>
      <c r="D542" s="21">
        <v>14085.594</v>
      </c>
      <c r="F542" s="14" t="s">
        <v>8</v>
      </c>
    </row>
    <row r="543" ht="14.25" spans="1:6">
      <c r="A543" s="11">
        <v>541</v>
      </c>
      <c r="B543" s="19" t="s">
        <v>550</v>
      </c>
      <c r="D543" s="21">
        <v>7136.406</v>
      </c>
      <c r="F543" s="14" t="s">
        <v>8</v>
      </c>
    </row>
    <row r="544" ht="14.25" spans="1:6">
      <c r="A544" s="11">
        <v>542</v>
      </c>
      <c r="B544" s="19" t="s">
        <v>551</v>
      </c>
      <c r="D544" s="21">
        <v>1233.144</v>
      </c>
      <c r="F544" s="14" t="s">
        <v>8</v>
      </c>
    </row>
    <row r="545" ht="14.25" spans="1:6">
      <c r="A545" s="11">
        <v>543</v>
      </c>
      <c r="B545" s="19" t="s">
        <v>552</v>
      </c>
      <c r="D545" s="21">
        <v>9165.492</v>
      </c>
      <c r="F545" s="14" t="s">
        <v>8</v>
      </c>
    </row>
    <row r="546" ht="14.25" spans="1:6">
      <c r="A546" s="11">
        <v>544</v>
      </c>
      <c r="B546" s="19" t="s">
        <v>553</v>
      </c>
      <c r="D546" s="21">
        <v>3411.288</v>
      </c>
      <c r="F546" s="14" t="s">
        <v>8</v>
      </c>
    </row>
    <row r="547" ht="14.25" spans="1:6">
      <c r="A547" s="11">
        <v>545</v>
      </c>
      <c r="B547" s="19" t="s">
        <v>554</v>
      </c>
      <c r="D547" s="21">
        <v>822.096</v>
      </c>
      <c r="F547" s="14" t="s">
        <v>8</v>
      </c>
    </row>
    <row r="548" ht="14.25" spans="1:6">
      <c r="A548" s="11">
        <v>546</v>
      </c>
      <c r="B548" s="19" t="s">
        <v>555</v>
      </c>
      <c r="D548" s="21">
        <v>24929.046</v>
      </c>
      <c r="F548" s="14" t="s">
        <v>8</v>
      </c>
    </row>
    <row r="549" ht="14.25" spans="1:6">
      <c r="A549" s="11">
        <v>547</v>
      </c>
      <c r="B549" s="19" t="s">
        <v>556</v>
      </c>
      <c r="D549" s="21">
        <v>935.064</v>
      </c>
      <c r="F549" s="14" t="s">
        <v>8</v>
      </c>
    </row>
    <row r="550" ht="14.25" spans="1:6">
      <c r="A550" s="11">
        <v>548</v>
      </c>
      <c r="B550" s="19" t="s">
        <v>557</v>
      </c>
      <c r="D550" s="21">
        <v>822.096</v>
      </c>
      <c r="F550" s="14" t="s">
        <v>8</v>
      </c>
    </row>
    <row r="551" ht="14.25" spans="1:6">
      <c r="A551" s="11">
        <v>549</v>
      </c>
      <c r="B551" s="19" t="s">
        <v>558</v>
      </c>
      <c r="D551" s="21">
        <v>822.096</v>
      </c>
      <c r="F551" s="14" t="s">
        <v>8</v>
      </c>
    </row>
    <row r="552" ht="14.25" spans="1:6">
      <c r="A552" s="11">
        <v>550</v>
      </c>
      <c r="B552" s="19" t="s">
        <v>559</v>
      </c>
      <c r="D552" s="21">
        <v>518.4</v>
      </c>
      <c r="F552" s="14" t="s">
        <v>8</v>
      </c>
    </row>
    <row r="553" ht="14.25" spans="1:6">
      <c r="A553" s="11">
        <v>551</v>
      </c>
      <c r="B553" s="19" t="s">
        <v>560</v>
      </c>
      <c r="D553" s="21">
        <v>6945.696</v>
      </c>
      <c r="F553" s="14" t="s">
        <v>8</v>
      </c>
    </row>
    <row r="554" ht="14.25" spans="1:6">
      <c r="A554" s="11">
        <v>552</v>
      </c>
      <c r="B554" s="19" t="s">
        <v>561</v>
      </c>
      <c r="D554" s="21">
        <v>411.048</v>
      </c>
      <c r="F554" s="14" t="s">
        <v>8</v>
      </c>
    </row>
    <row r="555" ht="14.25" spans="1:6">
      <c r="A555" s="11">
        <v>553</v>
      </c>
      <c r="B555" s="19" t="s">
        <v>562</v>
      </c>
      <c r="D555" s="21">
        <v>411.048</v>
      </c>
      <c r="F555" s="14" t="s">
        <v>8</v>
      </c>
    </row>
    <row r="556" ht="14.25" spans="1:6">
      <c r="A556" s="11">
        <v>554</v>
      </c>
      <c r="B556" s="19" t="s">
        <v>563</v>
      </c>
      <c r="D556" s="21">
        <v>1644.192</v>
      </c>
      <c r="F556" s="14" t="s">
        <v>8</v>
      </c>
    </row>
    <row r="557" ht="14.25" spans="1:6">
      <c r="A557" s="11">
        <v>555</v>
      </c>
      <c r="B557" s="19" t="s">
        <v>564</v>
      </c>
      <c r="D557" s="21">
        <v>1644.192</v>
      </c>
      <c r="F557" s="14" t="s">
        <v>8</v>
      </c>
    </row>
    <row r="558" ht="14.25" spans="1:6">
      <c r="A558" s="11">
        <v>556</v>
      </c>
      <c r="B558" s="19" t="s">
        <v>565</v>
      </c>
      <c r="D558" s="21">
        <v>1233.144</v>
      </c>
      <c r="F558" s="14" t="s">
        <v>8</v>
      </c>
    </row>
    <row r="559" ht="14.25" spans="1:6">
      <c r="A559" s="11">
        <v>557</v>
      </c>
      <c r="B559" s="19" t="s">
        <v>566</v>
      </c>
      <c r="D559" s="21">
        <v>2169.576</v>
      </c>
      <c r="F559" s="14" t="s">
        <v>8</v>
      </c>
    </row>
    <row r="560" ht="14.25" spans="1:6">
      <c r="A560" s="11">
        <v>558</v>
      </c>
      <c r="B560" s="19" t="s">
        <v>567</v>
      </c>
      <c r="D560" s="21">
        <v>3777.084</v>
      </c>
      <c r="F560" s="14" t="s">
        <v>8</v>
      </c>
    </row>
    <row r="561" ht="14.25" spans="1:6">
      <c r="A561" s="11">
        <v>559</v>
      </c>
      <c r="B561" s="19" t="s">
        <v>568</v>
      </c>
      <c r="D561" s="21">
        <v>4947.39</v>
      </c>
      <c r="F561" s="14" t="s">
        <v>8</v>
      </c>
    </row>
    <row r="562" ht="14.25" spans="1:6">
      <c r="A562" s="11">
        <v>560</v>
      </c>
      <c r="B562" s="19" t="s">
        <v>569</v>
      </c>
      <c r="D562" s="21">
        <v>15950.259</v>
      </c>
      <c r="F562" s="14" t="s">
        <v>8</v>
      </c>
    </row>
    <row r="563" ht="14.25" spans="1:6">
      <c r="A563" s="11">
        <v>561</v>
      </c>
      <c r="B563" s="19" t="s">
        <v>570</v>
      </c>
      <c r="D563" s="21">
        <v>1332.666</v>
      </c>
      <c r="F563" s="14" t="s">
        <v>8</v>
      </c>
    </row>
    <row r="564" ht="14.25" spans="1:6">
      <c r="A564" s="11">
        <v>562</v>
      </c>
      <c r="B564" s="19" t="s">
        <v>571</v>
      </c>
      <c r="D564" s="21">
        <v>3933.54</v>
      </c>
      <c r="F564" s="14" t="s">
        <v>8</v>
      </c>
    </row>
    <row r="565" ht="14.25" spans="1:6">
      <c r="A565" s="11">
        <v>563</v>
      </c>
      <c r="B565" s="19" t="s">
        <v>572</v>
      </c>
      <c r="D565" s="21">
        <v>18136.872</v>
      </c>
      <c r="F565" s="14" t="s">
        <v>8</v>
      </c>
    </row>
    <row r="566" ht="14.25" spans="1:6">
      <c r="A566" s="11">
        <v>564</v>
      </c>
      <c r="B566" s="19" t="s">
        <v>573</v>
      </c>
      <c r="D566" s="21">
        <v>1304.316</v>
      </c>
      <c r="F566" s="14" t="s">
        <v>8</v>
      </c>
    </row>
    <row r="567" ht="14.25" spans="1:6">
      <c r="A567" s="11">
        <v>565</v>
      </c>
      <c r="B567" s="19" t="s">
        <v>574</v>
      </c>
      <c r="D567" s="21">
        <v>2189.826</v>
      </c>
      <c r="F567" s="14" t="s">
        <v>8</v>
      </c>
    </row>
    <row r="568" ht="14.25" spans="1:6">
      <c r="A568" s="11">
        <v>566</v>
      </c>
      <c r="B568" s="19" t="s">
        <v>575</v>
      </c>
      <c r="D568" s="21">
        <v>5412.132</v>
      </c>
      <c r="F568" s="14" t="s">
        <v>8</v>
      </c>
    </row>
    <row r="569" ht="14.25" spans="1:6">
      <c r="A569" s="11">
        <v>567</v>
      </c>
      <c r="B569" s="19" t="s">
        <v>576</v>
      </c>
      <c r="D569" s="21">
        <v>1130.382</v>
      </c>
      <c r="F569" s="14" t="s">
        <v>8</v>
      </c>
    </row>
    <row r="570" ht="14.25" spans="1:6">
      <c r="A570" s="11">
        <v>568</v>
      </c>
      <c r="B570" s="19" t="s">
        <v>577</v>
      </c>
      <c r="D570" s="21">
        <v>3630.996</v>
      </c>
      <c r="F570" s="14" t="s">
        <v>8</v>
      </c>
    </row>
    <row r="571" ht="14.25" spans="1:6">
      <c r="A571" s="11">
        <v>569</v>
      </c>
      <c r="B571" s="19" t="s">
        <v>578</v>
      </c>
      <c r="D571" s="21">
        <v>2118.096</v>
      </c>
      <c r="F571" s="14" t="s">
        <v>8</v>
      </c>
    </row>
    <row r="572" ht="14.25" spans="1:6">
      <c r="A572" s="11">
        <v>570</v>
      </c>
      <c r="B572" s="19" t="s">
        <v>579</v>
      </c>
      <c r="D572" s="21">
        <v>866.538</v>
      </c>
      <c r="F572" s="14" t="s">
        <v>8</v>
      </c>
    </row>
    <row r="573" ht="14.25" spans="1:6">
      <c r="A573" s="11">
        <v>571</v>
      </c>
      <c r="B573" s="19" t="s">
        <v>580</v>
      </c>
      <c r="D573" s="21">
        <v>411.048</v>
      </c>
      <c r="F573" s="14" t="s">
        <v>8</v>
      </c>
    </row>
    <row r="574" ht="14.25" spans="1:6">
      <c r="A574" s="11">
        <v>572</v>
      </c>
      <c r="B574" s="19" t="s">
        <v>581</v>
      </c>
      <c r="D574" s="21">
        <v>376.794</v>
      </c>
      <c r="F574" s="14" t="s">
        <v>8</v>
      </c>
    </row>
    <row r="575" ht="14.25" spans="1:6">
      <c r="A575" s="11">
        <v>573</v>
      </c>
      <c r="B575" s="19" t="s">
        <v>582</v>
      </c>
      <c r="D575" s="21">
        <v>37561.95</v>
      </c>
      <c r="F575" s="14" t="s">
        <v>8</v>
      </c>
    </row>
    <row r="576" ht="14.25" spans="1:6">
      <c r="A576" s="11">
        <v>574</v>
      </c>
      <c r="B576" s="19" t="s">
        <v>583</v>
      </c>
      <c r="D576" s="21">
        <v>5031.432</v>
      </c>
      <c r="F576" s="14" t="s">
        <v>8</v>
      </c>
    </row>
    <row r="577" ht="14.25" spans="1:6">
      <c r="A577" s="11">
        <v>575</v>
      </c>
      <c r="B577" s="19" t="s">
        <v>584</v>
      </c>
      <c r="D577" s="21">
        <v>411.048</v>
      </c>
      <c r="F577" s="14" t="s">
        <v>8</v>
      </c>
    </row>
    <row r="578" ht="14.25" spans="1:6">
      <c r="A578" s="11">
        <v>576</v>
      </c>
      <c r="B578" s="19" t="s">
        <v>585</v>
      </c>
      <c r="D578" s="21">
        <v>1866.843</v>
      </c>
      <c r="F578" s="14" t="s">
        <v>8</v>
      </c>
    </row>
    <row r="579" ht="14.25" spans="1:6">
      <c r="A579" s="11">
        <v>577</v>
      </c>
      <c r="B579" s="19" t="s">
        <v>586</v>
      </c>
      <c r="D579" s="21">
        <v>33590.754</v>
      </c>
      <c r="F579" s="14" t="s">
        <v>8</v>
      </c>
    </row>
    <row r="580" ht="14.25" spans="1:6">
      <c r="A580" s="11">
        <v>578</v>
      </c>
      <c r="B580" s="19" t="s">
        <v>587</v>
      </c>
      <c r="D580" s="21">
        <v>1772.532</v>
      </c>
      <c r="F580" s="14" t="s">
        <v>8</v>
      </c>
    </row>
    <row r="581" ht="14.25" spans="1:6">
      <c r="A581" s="11">
        <v>579</v>
      </c>
      <c r="B581" s="19" t="s">
        <v>588</v>
      </c>
      <c r="D581" s="21">
        <v>618.192</v>
      </c>
      <c r="F581" s="14" t="s">
        <v>8</v>
      </c>
    </row>
    <row r="582" ht="14.25" spans="1:6">
      <c r="A582" s="11">
        <v>580</v>
      </c>
      <c r="B582" s="19" t="s">
        <v>589</v>
      </c>
      <c r="D582" s="21">
        <v>1617.588</v>
      </c>
      <c r="F582" s="14" t="s">
        <v>8</v>
      </c>
    </row>
    <row r="583" ht="14.25" spans="1:6">
      <c r="A583" s="11">
        <v>581</v>
      </c>
      <c r="B583" s="19" t="s">
        <v>590</v>
      </c>
      <c r="D583" s="21">
        <v>887.328</v>
      </c>
      <c r="F583" s="14" t="s">
        <v>8</v>
      </c>
    </row>
    <row r="584" ht="14.25" spans="1:6">
      <c r="A584" s="11">
        <v>582</v>
      </c>
      <c r="B584" s="19" t="s">
        <v>591</v>
      </c>
      <c r="D584" s="21">
        <v>4172.688</v>
      </c>
      <c r="F584" s="14" t="s">
        <v>8</v>
      </c>
    </row>
    <row r="585" ht="14.25" spans="1:6">
      <c r="A585" s="11">
        <v>583</v>
      </c>
      <c r="B585" s="19" t="s">
        <v>592</v>
      </c>
      <c r="D585" s="21">
        <v>31408.254</v>
      </c>
      <c r="F585" s="14" t="s">
        <v>8</v>
      </c>
    </row>
    <row r="586" ht="14.25" spans="1:6">
      <c r="A586" s="11">
        <v>584</v>
      </c>
      <c r="B586" s="19" t="s">
        <v>593</v>
      </c>
      <c r="D586" s="21">
        <v>16609.14</v>
      </c>
      <c r="F586" s="14" t="s">
        <v>8</v>
      </c>
    </row>
    <row r="587" ht="14.25" spans="1:6">
      <c r="A587" s="11">
        <v>585</v>
      </c>
      <c r="B587" s="19" t="s">
        <v>594</v>
      </c>
      <c r="D587" s="21">
        <v>15518.016</v>
      </c>
      <c r="F587" s="14" t="s">
        <v>8</v>
      </c>
    </row>
    <row r="588" ht="14.25" spans="1:6">
      <c r="A588" s="11">
        <v>586</v>
      </c>
      <c r="B588" s="19" t="s">
        <v>595</v>
      </c>
      <c r="D588" s="21">
        <v>1677.636</v>
      </c>
      <c r="F588" s="14" t="s">
        <v>8</v>
      </c>
    </row>
    <row r="589" ht="14.25" spans="1:6">
      <c r="A589" s="11">
        <v>587</v>
      </c>
      <c r="B589" s="19" t="s">
        <v>596</v>
      </c>
      <c r="D589" s="21">
        <v>1757.718</v>
      </c>
      <c r="F589" s="14" t="s">
        <v>8</v>
      </c>
    </row>
    <row r="590" ht="14.25" spans="1:6">
      <c r="A590" s="11">
        <v>588</v>
      </c>
      <c r="B590" s="19" t="s">
        <v>597</v>
      </c>
      <c r="D590" s="21">
        <v>12440.628</v>
      </c>
      <c r="F590" s="14" t="s">
        <v>8</v>
      </c>
    </row>
    <row r="591" ht="14.25" spans="1:6">
      <c r="A591" s="11">
        <v>589</v>
      </c>
      <c r="B591" s="19" t="s">
        <v>598</v>
      </c>
      <c r="D591" s="21">
        <v>9615.078</v>
      </c>
      <c r="F591" s="14" t="s">
        <v>8</v>
      </c>
    </row>
    <row r="592" ht="14.25" spans="1:6">
      <c r="A592" s="11">
        <v>590</v>
      </c>
      <c r="B592" s="19" t="s">
        <v>599</v>
      </c>
      <c r="D592" s="21">
        <v>692.712</v>
      </c>
      <c r="F592" s="14" t="s">
        <v>8</v>
      </c>
    </row>
    <row r="593" ht="14.25" spans="1:6">
      <c r="A593" s="11">
        <v>591</v>
      </c>
      <c r="B593" s="19" t="s">
        <v>600</v>
      </c>
      <c r="D593" s="21">
        <v>5995.206</v>
      </c>
      <c r="F593" s="14" t="s">
        <v>8</v>
      </c>
    </row>
    <row r="594" ht="14.25" spans="1:6">
      <c r="A594" s="11">
        <v>592</v>
      </c>
      <c r="B594" s="19" t="s">
        <v>601</v>
      </c>
      <c r="D594" s="21">
        <v>6234.228</v>
      </c>
      <c r="F594" s="14" t="s">
        <v>8</v>
      </c>
    </row>
    <row r="595" ht="14.25" spans="1:6">
      <c r="A595" s="11">
        <v>593</v>
      </c>
      <c r="B595" s="19" t="s">
        <v>602</v>
      </c>
      <c r="D595" s="21">
        <v>2579.22</v>
      </c>
      <c r="F595" s="14" t="s">
        <v>8</v>
      </c>
    </row>
    <row r="596" ht="14.25" spans="1:6">
      <c r="A596" s="11">
        <v>594</v>
      </c>
      <c r="B596" s="19" t="s">
        <v>603</v>
      </c>
      <c r="D596" s="21">
        <v>2054.43</v>
      </c>
      <c r="F596" s="14" t="s">
        <v>8</v>
      </c>
    </row>
    <row r="597" ht="14.25" spans="1:6">
      <c r="A597" s="11">
        <v>595</v>
      </c>
      <c r="B597" s="19" t="s">
        <v>604</v>
      </c>
      <c r="D597" s="21">
        <v>822.096</v>
      </c>
      <c r="F597" s="14" t="s">
        <v>8</v>
      </c>
    </row>
    <row r="598" ht="14.25" spans="1:6">
      <c r="A598" s="11">
        <v>596</v>
      </c>
      <c r="B598" s="19" t="s">
        <v>605</v>
      </c>
      <c r="D598" s="21">
        <v>822.096</v>
      </c>
      <c r="F598" s="14" t="s">
        <v>8</v>
      </c>
    </row>
    <row r="599" ht="14.25" spans="1:6">
      <c r="A599" s="11">
        <v>597</v>
      </c>
      <c r="B599" s="19" t="s">
        <v>606</v>
      </c>
      <c r="D599" s="21">
        <v>1335.906</v>
      </c>
      <c r="F599" s="14" t="s">
        <v>8</v>
      </c>
    </row>
    <row r="600" ht="14.25" spans="1:6">
      <c r="A600" s="11">
        <v>598</v>
      </c>
      <c r="B600" s="19" t="s">
        <v>607</v>
      </c>
      <c r="D600" s="21">
        <v>2971.998</v>
      </c>
      <c r="F600" s="14" t="s">
        <v>8</v>
      </c>
    </row>
    <row r="601" ht="14.25" spans="1:6">
      <c r="A601" s="11">
        <v>599</v>
      </c>
      <c r="B601" s="19" t="s">
        <v>608</v>
      </c>
      <c r="D601" s="21">
        <v>8487.9</v>
      </c>
      <c r="F601" s="14" t="s">
        <v>8</v>
      </c>
    </row>
    <row r="602" ht="14.25" spans="1:6">
      <c r="A602" s="11">
        <v>600</v>
      </c>
      <c r="B602" s="19" t="s">
        <v>609</v>
      </c>
      <c r="D602" s="21">
        <v>6464.61</v>
      </c>
      <c r="F602" s="14" t="s">
        <v>8</v>
      </c>
    </row>
    <row r="603" ht="14.25" spans="1:6">
      <c r="A603" s="11">
        <v>601</v>
      </c>
      <c r="B603" s="19" t="s">
        <v>610</v>
      </c>
      <c r="D603" s="21">
        <v>4280.13</v>
      </c>
      <c r="F603" s="14" t="s">
        <v>8</v>
      </c>
    </row>
    <row r="604" ht="14.25" spans="1:6">
      <c r="A604" s="11">
        <v>602</v>
      </c>
      <c r="B604" s="19" t="s">
        <v>611</v>
      </c>
      <c r="D604" s="21">
        <v>14566.572</v>
      </c>
      <c r="F604" s="14" t="s">
        <v>8</v>
      </c>
    </row>
    <row r="605" ht="14.25" spans="1:6">
      <c r="A605" s="11">
        <v>603</v>
      </c>
      <c r="B605" s="19" t="s">
        <v>612</v>
      </c>
      <c r="D605" s="21">
        <v>3812.616</v>
      </c>
      <c r="F605" s="14" t="s">
        <v>8</v>
      </c>
    </row>
    <row r="606" ht="14.25" spans="1:6">
      <c r="A606" s="11">
        <v>604</v>
      </c>
      <c r="B606" s="19" t="s">
        <v>613</v>
      </c>
      <c r="D606" s="21">
        <v>1644.192</v>
      </c>
      <c r="F606" s="14" t="s">
        <v>8</v>
      </c>
    </row>
    <row r="607" ht="14.25" spans="1:6">
      <c r="A607" s="11">
        <v>605</v>
      </c>
      <c r="B607" s="19" t="s">
        <v>614</v>
      </c>
      <c r="D607" s="21">
        <v>12409.65</v>
      </c>
      <c r="F607" s="14" t="s">
        <v>8</v>
      </c>
    </row>
    <row r="608" ht="14.25" spans="1:6">
      <c r="A608" s="11">
        <v>606</v>
      </c>
      <c r="B608" s="19" t="s">
        <v>615</v>
      </c>
      <c r="D608" s="21">
        <v>6493.68</v>
      </c>
      <c r="F608" s="14" t="s">
        <v>8</v>
      </c>
    </row>
    <row r="609" ht="14.25" spans="1:6">
      <c r="A609" s="11">
        <v>607</v>
      </c>
      <c r="B609" s="19" t="s">
        <v>616</v>
      </c>
      <c r="D609" s="21">
        <v>2622.33</v>
      </c>
      <c r="F609" s="14" t="s">
        <v>8</v>
      </c>
    </row>
    <row r="610" ht="14.25" spans="1:6">
      <c r="A610" s="11">
        <v>608</v>
      </c>
      <c r="B610" s="19" t="s">
        <v>617</v>
      </c>
      <c r="D610" s="21">
        <v>3927.726</v>
      </c>
      <c r="F610" s="14" t="s">
        <v>8</v>
      </c>
    </row>
    <row r="611" ht="14.25" spans="1:6">
      <c r="A611" s="11">
        <v>609</v>
      </c>
      <c r="B611" s="19" t="s">
        <v>618</v>
      </c>
      <c r="D611" s="21">
        <v>8955.99</v>
      </c>
      <c r="F611" s="14" t="s">
        <v>8</v>
      </c>
    </row>
    <row r="612" ht="14.25" spans="1:6">
      <c r="A612" s="11">
        <v>610</v>
      </c>
      <c r="B612" s="19" t="s">
        <v>619</v>
      </c>
      <c r="D612" s="21">
        <v>6083.154</v>
      </c>
      <c r="F612" s="14" t="s">
        <v>8</v>
      </c>
    </row>
    <row r="613" ht="14.25" spans="1:6">
      <c r="A613" s="11">
        <v>611</v>
      </c>
      <c r="B613" s="19" t="s">
        <v>620</v>
      </c>
      <c r="D613" s="21">
        <v>1393.074</v>
      </c>
      <c r="F613" s="14" t="s">
        <v>8</v>
      </c>
    </row>
    <row r="614" ht="14.25" spans="1:6">
      <c r="A614" s="11">
        <v>612</v>
      </c>
      <c r="B614" s="19" t="s">
        <v>621</v>
      </c>
      <c r="D614" s="21">
        <v>856.35</v>
      </c>
      <c r="F614" s="14" t="s">
        <v>8</v>
      </c>
    </row>
    <row r="615" ht="14.25" spans="1:6">
      <c r="A615" s="11">
        <v>613</v>
      </c>
      <c r="B615" s="19" t="s">
        <v>622</v>
      </c>
      <c r="D615" s="21">
        <v>3135.168</v>
      </c>
      <c r="F615" s="14" t="s">
        <v>8</v>
      </c>
    </row>
    <row r="616" ht="14.25" spans="1:6">
      <c r="A616" s="11">
        <v>614</v>
      </c>
      <c r="B616" s="19" t="s">
        <v>623</v>
      </c>
      <c r="D616" s="21">
        <v>1233.144</v>
      </c>
      <c r="F616" s="14" t="s">
        <v>8</v>
      </c>
    </row>
    <row r="617" ht="14.25" spans="1:6">
      <c r="A617" s="11">
        <v>615</v>
      </c>
      <c r="B617" s="19" t="s">
        <v>624</v>
      </c>
      <c r="D617" s="21">
        <v>3380.616</v>
      </c>
      <c r="F617" s="14" t="s">
        <v>8</v>
      </c>
    </row>
    <row r="618" ht="14.25" spans="1:6">
      <c r="A618" s="11">
        <v>616</v>
      </c>
      <c r="B618" s="19" t="s">
        <v>625</v>
      </c>
      <c r="D618" s="21">
        <v>7021.26</v>
      </c>
      <c r="F618" s="14" t="s">
        <v>8</v>
      </c>
    </row>
    <row r="619" ht="14.25" spans="1:6">
      <c r="A619" s="11">
        <v>617</v>
      </c>
      <c r="B619" s="19" t="s">
        <v>626</v>
      </c>
      <c r="D619" s="21">
        <v>11171.322</v>
      </c>
      <c r="F619" s="14" t="s">
        <v>8</v>
      </c>
    </row>
    <row r="620" ht="14.25" spans="1:6">
      <c r="A620" s="11">
        <v>618</v>
      </c>
      <c r="B620" s="19" t="s">
        <v>627</v>
      </c>
      <c r="D620" s="21">
        <v>36088.344</v>
      </c>
      <c r="F620" s="14" t="s">
        <v>8</v>
      </c>
    </row>
    <row r="621" ht="14.25" spans="1:6">
      <c r="A621" s="11">
        <v>619</v>
      </c>
      <c r="B621" s="19" t="s">
        <v>628</v>
      </c>
      <c r="D621" s="21">
        <v>7054.182</v>
      </c>
      <c r="F621" s="14" t="s">
        <v>8</v>
      </c>
    </row>
    <row r="622" ht="14.25" spans="1:6">
      <c r="A622" s="11">
        <v>620</v>
      </c>
      <c r="B622" s="19" t="s">
        <v>629</v>
      </c>
      <c r="D622" s="21">
        <v>21508.632</v>
      </c>
      <c r="F622" s="14" t="s">
        <v>8</v>
      </c>
    </row>
    <row r="623" ht="14.25" spans="1:6">
      <c r="A623" s="11">
        <v>621</v>
      </c>
      <c r="B623" s="19" t="s">
        <v>630</v>
      </c>
      <c r="D623" s="21">
        <v>1628.064</v>
      </c>
      <c r="F623" s="14" t="s">
        <v>8</v>
      </c>
    </row>
    <row r="624" ht="14.25" spans="1:6">
      <c r="A624" s="11">
        <v>622</v>
      </c>
      <c r="B624" s="19" t="s">
        <v>631</v>
      </c>
      <c r="D624" s="21">
        <v>7217.874</v>
      </c>
      <c r="F624" s="14" t="s">
        <v>8</v>
      </c>
    </row>
    <row r="625" ht="14.25" spans="1:6">
      <c r="A625" s="11">
        <v>623</v>
      </c>
      <c r="B625" s="19" t="s">
        <v>632</v>
      </c>
      <c r="D625" s="21">
        <v>3973.464</v>
      </c>
      <c r="F625" s="14" t="s">
        <v>8</v>
      </c>
    </row>
    <row r="626" ht="14.25" spans="1:6">
      <c r="A626" s="11">
        <v>624</v>
      </c>
      <c r="B626" s="19" t="s">
        <v>633</v>
      </c>
      <c r="D626" s="21">
        <v>453.6</v>
      </c>
      <c r="F626" s="14" t="s">
        <v>8</v>
      </c>
    </row>
    <row r="627" ht="14.25" spans="1:6">
      <c r="A627" s="11">
        <v>625</v>
      </c>
      <c r="B627" s="19" t="s">
        <v>634</v>
      </c>
      <c r="D627" s="21">
        <v>13898.214</v>
      </c>
      <c r="F627" s="14" t="s">
        <v>8</v>
      </c>
    </row>
    <row r="628" ht="14.25" spans="1:6">
      <c r="A628" s="11">
        <v>626</v>
      </c>
      <c r="B628" s="19" t="s">
        <v>635</v>
      </c>
      <c r="D628" s="21">
        <v>12176.604</v>
      </c>
      <c r="F628" s="14" t="s">
        <v>8</v>
      </c>
    </row>
    <row r="629" ht="14.25" spans="1:6">
      <c r="A629" s="11">
        <v>627</v>
      </c>
      <c r="B629" s="19" t="s">
        <v>636</v>
      </c>
      <c r="D629" s="21">
        <v>479.556</v>
      </c>
      <c r="F629" s="14" t="s">
        <v>8</v>
      </c>
    </row>
    <row r="630" ht="14.25" spans="1:6">
      <c r="A630" s="11">
        <v>628</v>
      </c>
      <c r="B630" s="19" t="s">
        <v>637</v>
      </c>
      <c r="D630" s="21">
        <v>411.048</v>
      </c>
      <c r="F630" s="14" t="s">
        <v>8</v>
      </c>
    </row>
    <row r="631" ht="14.25" spans="1:6">
      <c r="A631" s="11">
        <v>629</v>
      </c>
      <c r="B631" s="19" t="s">
        <v>638</v>
      </c>
      <c r="D631" s="21">
        <v>1644.192</v>
      </c>
      <c r="F631" s="14" t="s">
        <v>8</v>
      </c>
    </row>
    <row r="632" ht="14.25" spans="1:6">
      <c r="A632" s="11">
        <v>630</v>
      </c>
      <c r="B632" s="19" t="s">
        <v>639</v>
      </c>
      <c r="D632" s="21">
        <v>9297.594</v>
      </c>
      <c r="F632" s="14" t="s">
        <v>8</v>
      </c>
    </row>
    <row r="633" ht="14.25" spans="1:6">
      <c r="A633" s="11">
        <v>631</v>
      </c>
      <c r="B633" s="19" t="s">
        <v>640</v>
      </c>
      <c r="D633" s="21">
        <v>7260.228</v>
      </c>
      <c r="F633" s="14" t="s">
        <v>8</v>
      </c>
    </row>
    <row r="634" ht="14.25" spans="1:6">
      <c r="A634" s="11">
        <v>632</v>
      </c>
      <c r="B634" s="19" t="s">
        <v>641</v>
      </c>
      <c r="D634" s="21">
        <v>29968.992</v>
      </c>
      <c r="F634" s="14" t="s">
        <v>8</v>
      </c>
    </row>
    <row r="635" ht="14.25" spans="1:6">
      <c r="A635" s="11">
        <v>633</v>
      </c>
      <c r="B635" s="19" t="s">
        <v>642</v>
      </c>
      <c r="D635" s="21">
        <v>5204.988</v>
      </c>
      <c r="F635" s="14" t="s">
        <v>8</v>
      </c>
    </row>
    <row r="636" ht="14.25" spans="1:6">
      <c r="A636" s="11">
        <v>634</v>
      </c>
      <c r="B636" s="19" t="s">
        <v>643</v>
      </c>
      <c r="D636" s="21">
        <v>822.096</v>
      </c>
      <c r="F636" s="14" t="s">
        <v>8</v>
      </c>
    </row>
    <row r="637" ht="14.25" spans="1:6">
      <c r="A637" s="11">
        <v>635</v>
      </c>
      <c r="B637" s="19" t="s">
        <v>644</v>
      </c>
      <c r="D637" s="21">
        <v>2407.968</v>
      </c>
      <c r="F637" s="14" t="s">
        <v>8</v>
      </c>
    </row>
    <row r="638" ht="14.25" spans="1:6">
      <c r="A638" s="11">
        <v>636</v>
      </c>
      <c r="B638" s="19" t="s">
        <v>645</v>
      </c>
      <c r="D638" s="21">
        <v>42559.578</v>
      </c>
      <c r="F638" s="14" t="s">
        <v>8</v>
      </c>
    </row>
    <row r="639" ht="14.25" spans="1:6">
      <c r="A639" s="11">
        <v>637</v>
      </c>
      <c r="B639" s="19" t="s">
        <v>646</v>
      </c>
      <c r="D639" s="21">
        <v>5684.544</v>
      </c>
      <c r="F639" s="14" t="s">
        <v>8</v>
      </c>
    </row>
    <row r="640" ht="14.25" spans="1:6">
      <c r="A640" s="11">
        <v>638</v>
      </c>
      <c r="B640" s="19" t="s">
        <v>647</v>
      </c>
      <c r="D640" s="21">
        <v>5983.92</v>
      </c>
      <c r="F640" s="14" t="s">
        <v>8</v>
      </c>
    </row>
    <row r="641" ht="14.25" spans="1:6">
      <c r="A641" s="11">
        <v>639</v>
      </c>
      <c r="B641" s="19" t="s">
        <v>648</v>
      </c>
      <c r="D641" s="21">
        <v>33380.694</v>
      </c>
      <c r="F641" s="14" t="s">
        <v>8</v>
      </c>
    </row>
    <row r="642" ht="14.25" spans="1:6">
      <c r="A642" s="11">
        <v>640</v>
      </c>
      <c r="B642" s="19" t="s">
        <v>649</v>
      </c>
      <c r="D642" s="21">
        <v>4446</v>
      </c>
      <c r="F642" s="14" t="s">
        <v>8</v>
      </c>
    </row>
    <row r="643" ht="14.25" spans="1:6">
      <c r="A643" s="11">
        <v>641</v>
      </c>
      <c r="B643" s="19" t="s">
        <v>650</v>
      </c>
      <c r="D643" s="21">
        <v>1644.192</v>
      </c>
      <c r="F643" s="14" t="s">
        <v>8</v>
      </c>
    </row>
    <row r="644" ht="14.25" spans="1:6">
      <c r="A644" s="11">
        <v>642</v>
      </c>
      <c r="B644" s="19" t="s">
        <v>651</v>
      </c>
      <c r="D644" s="21">
        <v>5305.32</v>
      </c>
      <c r="F644" s="14" t="s">
        <v>8</v>
      </c>
    </row>
    <row r="645" ht="14.25" spans="1:6">
      <c r="A645" s="11">
        <v>643</v>
      </c>
      <c r="B645" s="19" t="s">
        <v>652</v>
      </c>
      <c r="D645" s="21">
        <v>9059.49</v>
      </c>
      <c r="F645" s="14" t="s">
        <v>8</v>
      </c>
    </row>
    <row r="646" ht="14.25" spans="1:6">
      <c r="A646" s="11">
        <v>644</v>
      </c>
      <c r="B646" s="19" t="s">
        <v>653</v>
      </c>
      <c r="D646" s="21">
        <v>2843.082</v>
      </c>
      <c r="F646" s="14" t="s">
        <v>8</v>
      </c>
    </row>
    <row r="647" ht="14.25" spans="1:6">
      <c r="A647" s="11">
        <v>645</v>
      </c>
      <c r="B647" s="19" t="s">
        <v>654</v>
      </c>
      <c r="D647" s="21">
        <v>2877.336</v>
      </c>
      <c r="F647" s="14" t="s">
        <v>8</v>
      </c>
    </row>
    <row r="648" ht="14.25" spans="1:6">
      <c r="A648" s="11">
        <v>646</v>
      </c>
      <c r="B648" s="19" t="s">
        <v>655</v>
      </c>
      <c r="D648" s="21">
        <v>18440.874</v>
      </c>
      <c r="F648" s="14" t="s">
        <v>8</v>
      </c>
    </row>
    <row r="649" ht="14.25" spans="1:6">
      <c r="A649" s="11">
        <v>647</v>
      </c>
      <c r="B649" s="19" t="s">
        <v>656</v>
      </c>
      <c r="D649" s="21">
        <v>807.552</v>
      </c>
      <c r="F649" s="14" t="s">
        <v>8</v>
      </c>
    </row>
    <row r="650" ht="14.25" spans="1:6">
      <c r="A650" s="11">
        <v>648</v>
      </c>
      <c r="B650" s="19" t="s">
        <v>657</v>
      </c>
      <c r="D650" s="21">
        <v>6415.992</v>
      </c>
      <c r="F650" s="14" t="s">
        <v>8</v>
      </c>
    </row>
    <row r="651" ht="14.25" spans="1:6">
      <c r="A651" s="11">
        <v>649</v>
      </c>
      <c r="B651" s="19" t="s">
        <v>658</v>
      </c>
      <c r="D651" s="21">
        <v>6774.156</v>
      </c>
      <c r="F651" s="14" t="s">
        <v>8</v>
      </c>
    </row>
    <row r="652" ht="14.25" spans="1:6">
      <c r="A652" s="11">
        <v>650</v>
      </c>
      <c r="B652" s="19" t="s">
        <v>659</v>
      </c>
      <c r="D652" s="21">
        <v>5514.48</v>
      </c>
      <c r="F652" s="14" t="s">
        <v>8</v>
      </c>
    </row>
    <row r="653" ht="14.25" spans="1:6">
      <c r="A653" s="11">
        <v>651</v>
      </c>
      <c r="B653" s="19" t="s">
        <v>23</v>
      </c>
      <c r="D653" s="21">
        <v>36706.608</v>
      </c>
      <c r="F653" s="14" t="s">
        <v>8</v>
      </c>
    </row>
    <row r="654" ht="14.25" spans="1:6">
      <c r="A654" s="11">
        <v>652</v>
      </c>
      <c r="B654" s="19" t="s">
        <v>660</v>
      </c>
      <c r="D654" s="21">
        <v>4621.05</v>
      </c>
      <c r="F654" s="14" t="s">
        <v>8</v>
      </c>
    </row>
    <row r="655" ht="14.25" spans="1:6">
      <c r="A655" s="11">
        <v>653</v>
      </c>
      <c r="B655" s="19" t="s">
        <v>661</v>
      </c>
      <c r="D655" s="21">
        <v>3458.844</v>
      </c>
      <c r="F655" s="14" t="s">
        <v>8</v>
      </c>
    </row>
    <row r="656" ht="14.25" spans="1:6">
      <c r="A656" s="11">
        <v>654</v>
      </c>
      <c r="B656" s="19" t="s">
        <v>662</v>
      </c>
      <c r="D656" s="21">
        <v>4060.836</v>
      </c>
      <c r="F656" s="14" t="s">
        <v>8</v>
      </c>
    </row>
    <row r="657" ht="14.25" spans="1:6">
      <c r="A657" s="11">
        <v>655</v>
      </c>
      <c r="B657" s="19" t="s">
        <v>663</v>
      </c>
      <c r="D657" s="21">
        <v>1849.716</v>
      </c>
      <c r="F657" s="14" t="s">
        <v>8</v>
      </c>
    </row>
    <row r="658" ht="14.25" spans="1:6">
      <c r="A658" s="11">
        <v>656</v>
      </c>
      <c r="B658" s="19" t="s">
        <v>664</v>
      </c>
      <c r="D658" s="21">
        <v>1644.192</v>
      </c>
      <c r="F658" s="14" t="s">
        <v>8</v>
      </c>
    </row>
    <row r="659" ht="14.25" spans="1:6">
      <c r="A659" s="11">
        <v>657</v>
      </c>
      <c r="B659" s="19" t="s">
        <v>665</v>
      </c>
      <c r="D659" s="21">
        <v>5576.922</v>
      </c>
      <c r="F659" s="14" t="s">
        <v>8</v>
      </c>
    </row>
    <row r="660" ht="14.25" spans="1:6">
      <c r="A660" s="11">
        <v>658</v>
      </c>
      <c r="B660" s="19" t="s">
        <v>666</v>
      </c>
      <c r="D660" s="21">
        <v>2189.016</v>
      </c>
      <c r="F660" s="14" t="s">
        <v>8</v>
      </c>
    </row>
    <row r="661" ht="14.25" spans="1:6">
      <c r="A661" s="11">
        <v>659</v>
      </c>
      <c r="B661" s="19" t="s">
        <v>667</v>
      </c>
      <c r="D661" s="21">
        <v>411.048</v>
      </c>
      <c r="F661" s="14" t="s">
        <v>8</v>
      </c>
    </row>
    <row r="662" ht="14.25" spans="1:6">
      <c r="A662" s="11">
        <v>660</v>
      </c>
      <c r="B662" s="19" t="s">
        <v>668</v>
      </c>
      <c r="D662" s="21">
        <v>4855.968</v>
      </c>
      <c r="F662" s="14" t="s">
        <v>8</v>
      </c>
    </row>
    <row r="663" ht="14.25" spans="1:6">
      <c r="A663" s="11">
        <v>661</v>
      </c>
      <c r="B663" s="19" t="s">
        <v>669</v>
      </c>
      <c r="D663" s="21">
        <v>6176.484</v>
      </c>
      <c r="F663" s="14" t="s">
        <v>8</v>
      </c>
    </row>
    <row r="664" ht="14.25" spans="1:6">
      <c r="A664" s="11">
        <v>662</v>
      </c>
      <c r="B664" s="19" t="s">
        <v>670</v>
      </c>
      <c r="D664" s="21">
        <v>12909.132</v>
      </c>
      <c r="F664" s="14" t="s">
        <v>8</v>
      </c>
    </row>
    <row r="665" ht="14.25" spans="1:6">
      <c r="A665" s="11">
        <v>663</v>
      </c>
      <c r="B665" s="19" t="s">
        <v>671</v>
      </c>
      <c r="D665" s="21">
        <v>3512.394</v>
      </c>
      <c r="F665" s="14" t="s">
        <v>8</v>
      </c>
    </row>
    <row r="666" ht="14.25" spans="1:6">
      <c r="A666" s="11">
        <v>664</v>
      </c>
      <c r="B666" s="19" t="s">
        <v>672</v>
      </c>
      <c r="D666" s="21">
        <v>37238.652</v>
      </c>
      <c r="F666" s="14" t="s">
        <v>8</v>
      </c>
    </row>
    <row r="667" ht="14.25" spans="1:6">
      <c r="A667" s="11">
        <v>665</v>
      </c>
      <c r="B667" s="19" t="s">
        <v>673</v>
      </c>
      <c r="D667" s="21">
        <v>2184.966</v>
      </c>
      <c r="F667" s="14" t="s">
        <v>8</v>
      </c>
    </row>
    <row r="668" ht="14.25" spans="1:6">
      <c r="A668" s="11">
        <v>666</v>
      </c>
      <c r="B668" s="19" t="s">
        <v>674</v>
      </c>
      <c r="D668" s="21">
        <v>14934.402</v>
      </c>
      <c r="F668" s="14" t="s">
        <v>8</v>
      </c>
    </row>
    <row r="669" ht="14.25" spans="1:6">
      <c r="A669" s="11">
        <v>667</v>
      </c>
      <c r="B669" s="19" t="s">
        <v>675</v>
      </c>
      <c r="D669" s="21">
        <v>1400.364</v>
      </c>
      <c r="F669" s="14" t="s">
        <v>8</v>
      </c>
    </row>
    <row r="670" ht="14.25" spans="1:6">
      <c r="A670" s="11">
        <v>668</v>
      </c>
      <c r="B670" s="19" t="s">
        <v>676</v>
      </c>
      <c r="D670" s="21">
        <v>2562.804</v>
      </c>
      <c r="F670" s="14" t="s">
        <v>8</v>
      </c>
    </row>
    <row r="671" ht="14.25" spans="1:6">
      <c r="A671" s="11">
        <v>669</v>
      </c>
      <c r="B671" s="19" t="s">
        <v>677</v>
      </c>
      <c r="D671" s="21">
        <v>18537.192</v>
      </c>
      <c r="F671" s="14" t="s">
        <v>8</v>
      </c>
    </row>
    <row r="672" ht="14.25" spans="1:6">
      <c r="A672" s="11">
        <v>670</v>
      </c>
      <c r="B672" s="19" t="s">
        <v>678</v>
      </c>
      <c r="D672" s="21">
        <v>4314.402</v>
      </c>
      <c r="F672" s="14" t="s">
        <v>8</v>
      </c>
    </row>
    <row r="673" ht="14.25" spans="1:6">
      <c r="A673" s="11">
        <v>671</v>
      </c>
      <c r="B673" s="19" t="s">
        <v>679</v>
      </c>
      <c r="D673" s="21">
        <v>9189.09</v>
      </c>
      <c r="F673" s="14" t="s">
        <v>8</v>
      </c>
    </row>
    <row r="674" ht="14.25" spans="1:6">
      <c r="A674" s="11">
        <v>672</v>
      </c>
      <c r="B674" s="19" t="s">
        <v>680</v>
      </c>
      <c r="D674" s="21">
        <v>22729.536</v>
      </c>
      <c r="F674" s="14" t="s">
        <v>8</v>
      </c>
    </row>
    <row r="675" ht="14.25" spans="1:6">
      <c r="A675" s="11">
        <v>673</v>
      </c>
      <c r="B675" s="19" t="s">
        <v>681</v>
      </c>
      <c r="D675" s="21">
        <v>6273.648</v>
      </c>
      <c r="F675" s="14" t="s">
        <v>8</v>
      </c>
    </row>
    <row r="676" ht="14.25" spans="1:6">
      <c r="A676" s="11">
        <v>674</v>
      </c>
      <c r="B676" s="19" t="s">
        <v>682</v>
      </c>
      <c r="D676" s="21">
        <v>778.932</v>
      </c>
      <c r="F676" s="14" t="s">
        <v>8</v>
      </c>
    </row>
    <row r="677" ht="14.25" spans="1:6">
      <c r="A677" s="11">
        <v>675</v>
      </c>
      <c r="B677" s="19" t="s">
        <v>683</v>
      </c>
      <c r="D677" s="21">
        <v>3713.94</v>
      </c>
      <c r="F677" s="14" t="s">
        <v>8</v>
      </c>
    </row>
    <row r="678" ht="14.25" spans="1:6">
      <c r="A678" s="11">
        <v>676</v>
      </c>
      <c r="B678" s="19" t="s">
        <v>684</v>
      </c>
      <c r="D678" s="21">
        <v>5054.166</v>
      </c>
      <c r="F678" s="14" t="s">
        <v>8</v>
      </c>
    </row>
    <row r="679" ht="14.25" spans="1:6">
      <c r="A679" s="11">
        <v>677</v>
      </c>
      <c r="B679" s="19" t="s">
        <v>685</v>
      </c>
      <c r="D679" s="21">
        <v>11089.17</v>
      </c>
      <c r="F679" s="14" t="s">
        <v>8</v>
      </c>
    </row>
    <row r="680" ht="14.25" spans="1:6">
      <c r="A680" s="11">
        <v>678</v>
      </c>
      <c r="B680" s="19" t="s">
        <v>686</v>
      </c>
      <c r="D680" s="21">
        <v>16485.318</v>
      </c>
      <c r="F680" s="14" t="s">
        <v>8</v>
      </c>
    </row>
    <row r="681" ht="14.25" spans="1:6">
      <c r="A681" s="11">
        <v>679</v>
      </c>
      <c r="B681" s="19" t="s">
        <v>687</v>
      </c>
      <c r="D681" s="21">
        <v>22022.892</v>
      </c>
      <c r="F681" s="14" t="s">
        <v>8</v>
      </c>
    </row>
    <row r="682" ht="14.25" spans="1:6">
      <c r="A682" s="11">
        <v>680</v>
      </c>
      <c r="B682" s="19" t="s">
        <v>688</v>
      </c>
      <c r="D682" s="21">
        <v>9551.196</v>
      </c>
      <c r="F682" s="14" t="s">
        <v>8</v>
      </c>
    </row>
    <row r="683" ht="14.25" spans="1:6">
      <c r="A683" s="11">
        <v>681</v>
      </c>
      <c r="B683" s="19" t="s">
        <v>689</v>
      </c>
      <c r="D683" s="21">
        <v>7520.256</v>
      </c>
      <c r="F683" s="14" t="s">
        <v>8</v>
      </c>
    </row>
    <row r="684" ht="14.25" spans="1:6">
      <c r="A684" s="11">
        <v>682</v>
      </c>
      <c r="B684" s="19" t="s">
        <v>690</v>
      </c>
      <c r="D684" s="21">
        <v>1597.302</v>
      </c>
      <c r="F684" s="14" t="s">
        <v>8</v>
      </c>
    </row>
    <row r="685" ht="14.25" spans="1:6">
      <c r="A685" s="11">
        <v>683</v>
      </c>
      <c r="B685" s="19" t="s">
        <v>691</v>
      </c>
      <c r="D685" s="21">
        <v>3288.384</v>
      </c>
      <c r="F685" s="14" t="s">
        <v>8</v>
      </c>
    </row>
    <row r="686" ht="14.25" spans="1:6">
      <c r="A686" s="11">
        <v>684</v>
      </c>
      <c r="B686" s="19" t="s">
        <v>692</v>
      </c>
      <c r="D686" s="21">
        <v>3047.544</v>
      </c>
      <c r="F686" s="14" t="s">
        <v>8</v>
      </c>
    </row>
    <row r="687" ht="14.25" spans="1:6">
      <c r="A687" s="11">
        <v>685</v>
      </c>
      <c r="B687" s="19" t="s">
        <v>693</v>
      </c>
      <c r="D687" s="21">
        <v>4143.924</v>
      </c>
      <c r="F687" s="14" t="s">
        <v>8</v>
      </c>
    </row>
    <row r="688" ht="14.25" spans="1:6">
      <c r="A688" s="11">
        <v>686</v>
      </c>
      <c r="B688" s="19" t="s">
        <v>694</v>
      </c>
      <c r="D688" s="21">
        <v>5638.122</v>
      </c>
      <c r="F688" s="14" t="s">
        <v>8</v>
      </c>
    </row>
    <row r="689" ht="14.25" spans="1:6">
      <c r="A689" s="11">
        <v>687</v>
      </c>
      <c r="B689" s="19" t="s">
        <v>695</v>
      </c>
      <c r="D689" s="21">
        <v>1330.56</v>
      </c>
      <c r="F689" s="14" t="s">
        <v>8</v>
      </c>
    </row>
    <row r="690" ht="14.25" spans="1:6">
      <c r="A690" s="11">
        <v>688</v>
      </c>
      <c r="B690" s="19" t="s">
        <v>696</v>
      </c>
      <c r="D690" s="21">
        <v>14596.488</v>
      </c>
      <c r="F690" s="14" t="s">
        <v>8</v>
      </c>
    </row>
    <row r="691" ht="14.25" spans="1:6">
      <c r="A691" s="11">
        <v>689</v>
      </c>
      <c r="B691" s="19" t="s">
        <v>697</v>
      </c>
      <c r="D691" s="21">
        <v>17409.222</v>
      </c>
      <c r="F691" s="14" t="s">
        <v>8</v>
      </c>
    </row>
    <row r="692" ht="14.25" spans="1:6">
      <c r="A692" s="11">
        <v>690</v>
      </c>
      <c r="B692" s="19" t="s">
        <v>698</v>
      </c>
      <c r="D692" s="21">
        <v>4653.306</v>
      </c>
      <c r="F692" s="14" t="s">
        <v>8</v>
      </c>
    </row>
    <row r="693" ht="14.25" spans="1:6">
      <c r="A693" s="11">
        <v>691</v>
      </c>
      <c r="B693" s="19" t="s">
        <v>699</v>
      </c>
      <c r="D693" s="21">
        <v>35291.376</v>
      </c>
      <c r="F693" s="14" t="s">
        <v>8</v>
      </c>
    </row>
    <row r="694" ht="14.25" spans="1:6">
      <c r="A694" s="11">
        <v>692</v>
      </c>
      <c r="B694" s="19" t="s">
        <v>700</v>
      </c>
      <c r="D694" s="21">
        <v>5067.972</v>
      </c>
      <c r="F694" s="14" t="s">
        <v>8</v>
      </c>
    </row>
    <row r="695" ht="14.25" spans="1:6">
      <c r="A695" s="11">
        <v>693</v>
      </c>
      <c r="B695" s="19" t="s">
        <v>701</v>
      </c>
      <c r="D695" s="21">
        <v>12148.002</v>
      </c>
      <c r="F695" s="14" t="s">
        <v>8</v>
      </c>
    </row>
    <row r="696" ht="14.25" spans="1:6">
      <c r="A696" s="11">
        <v>694</v>
      </c>
      <c r="B696" s="19" t="s">
        <v>702</v>
      </c>
      <c r="D696" s="21">
        <v>19841.4</v>
      </c>
      <c r="F696" s="14" t="s">
        <v>8</v>
      </c>
    </row>
    <row r="697" ht="14.25" spans="1:6">
      <c r="A697" s="11">
        <v>695</v>
      </c>
      <c r="B697" s="19" t="s">
        <v>703</v>
      </c>
      <c r="D697" s="21">
        <v>7797.762</v>
      </c>
      <c r="F697" s="14" t="s">
        <v>8</v>
      </c>
    </row>
    <row r="698" ht="14.25" spans="1:6">
      <c r="A698" s="11">
        <v>696</v>
      </c>
      <c r="B698" s="19" t="s">
        <v>704</v>
      </c>
      <c r="D698" s="21">
        <v>9901.386</v>
      </c>
      <c r="F698" s="14" t="s">
        <v>8</v>
      </c>
    </row>
    <row r="699" ht="14.25" spans="1:6">
      <c r="A699" s="11">
        <v>697</v>
      </c>
      <c r="B699" s="19" t="s">
        <v>705</v>
      </c>
      <c r="D699" s="21">
        <v>411.048</v>
      </c>
      <c r="F699" s="14" t="s">
        <v>8</v>
      </c>
    </row>
    <row r="700" ht="14.25" spans="1:6">
      <c r="A700" s="11">
        <v>698</v>
      </c>
      <c r="B700" s="19" t="s">
        <v>706</v>
      </c>
      <c r="D700" s="21">
        <v>3288.384</v>
      </c>
      <c r="F700" s="14" t="s">
        <v>8</v>
      </c>
    </row>
    <row r="701" ht="14.25" spans="1:6">
      <c r="A701" s="11">
        <v>699</v>
      </c>
      <c r="B701" s="19" t="s">
        <v>707</v>
      </c>
      <c r="D701" s="21">
        <v>2329.272</v>
      </c>
      <c r="F701" s="14" t="s">
        <v>8</v>
      </c>
    </row>
    <row r="702" ht="14.25" spans="1:6">
      <c r="A702" s="11">
        <v>700</v>
      </c>
      <c r="B702" s="19" t="s">
        <v>708</v>
      </c>
      <c r="D702" s="21">
        <v>17123.526</v>
      </c>
      <c r="F702" s="14" t="s">
        <v>8</v>
      </c>
    </row>
    <row r="703" ht="14.25" spans="1:6">
      <c r="A703" s="11">
        <v>701</v>
      </c>
      <c r="B703" s="19" t="s">
        <v>709</v>
      </c>
      <c r="D703" s="21">
        <v>5367.348</v>
      </c>
      <c r="F703" s="14" t="s">
        <v>8</v>
      </c>
    </row>
    <row r="704" ht="14.25" spans="1:6">
      <c r="A704" s="11">
        <v>702</v>
      </c>
      <c r="B704" s="19" t="s">
        <v>710</v>
      </c>
      <c r="D704" s="21">
        <v>19206.774</v>
      </c>
      <c r="F704" s="14" t="s">
        <v>8</v>
      </c>
    </row>
    <row r="705" ht="14.25" spans="1:6">
      <c r="A705" s="11">
        <v>703</v>
      </c>
      <c r="B705" s="19" t="s">
        <v>711</v>
      </c>
      <c r="D705" s="21">
        <v>2910.78</v>
      </c>
      <c r="F705" s="14" t="s">
        <v>8</v>
      </c>
    </row>
    <row r="706" ht="14.25" spans="1:6">
      <c r="A706" s="11">
        <v>704</v>
      </c>
      <c r="B706" s="19" t="s">
        <v>712</v>
      </c>
      <c r="D706" s="21">
        <v>3244.068</v>
      </c>
      <c r="F706" s="14" t="s">
        <v>8</v>
      </c>
    </row>
    <row r="707" ht="14.25" spans="1:6">
      <c r="A707" s="11">
        <v>705</v>
      </c>
      <c r="B707" s="19" t="s">
        <v>713</v>
      </c>
      <c r="D707" s="21">
        <v>19207.521</v>
      </c>
      <c r="F707" s="14" t="s">
        <v>8</v>
      </c>
    </row>
    <row r="708" ht="14.25" spans="1:6">
      <c r="A708" s="11">
        <v>706</v>
      </c>
      <c r="B708" s="19" t="s">
        <v>714</v>
      </c>
      <c r="D708" s="21">
        <v>5562.738</v>
      </c>
      <c r="F708" s="14" t="s">
        <v>8</v>
      </c>
    </row>
    <row r="709" ht="14.25" spans="1:6">
      <c r="A709" s="11">
        <v>707</v>
      </c>
      <c r="B709" s="19" t="s">
        <v>715</v>
      </c>
      <c r="D709" s="21">
        <v>15028.668</v>
      </c>
      <c r="F709" s="14" t="s">
        <v>8</v>
      </c>
    </row>
    <row r="710" ht="14.25" spans="1:6">
      <c r="A710" s="11">
        <v>708</v>
      </c>
      <c r="B710" s="19" t="s">
        <v>716</v>
      </c>
      <c r="D710" s="21">
        <v>12926.898</v>
      </c>
      <c r="F710" s="14" t="s">
        <v>8</v>
      </c>
    </row>
    <row r="711" ht="14.25" spans="1:6">
      <c r="A711" s="11">
        <v>709</v>
      </c>
      <c r="B711" s="19" t="s">
        <v>717</v>
      </c>
      <c r="D711" s="21">
        <v>3846.06</v>
      </c>
      <c r="F711" s="14" t="s">
        <v>8</v>
      </c>
    </row>
    <row r="712" ht="14.25" spans="1:6">
      <c r="A712" s="11">
        <v>710</v>
      </c>
      <c r="B712" s="19" t="s">
        <v>718</v>
      </c>
      <c r="D712" s="21">
        <v>2329.272</v>
      </c>
      <c r="F712" s="14" t="s">
        <v>8</v>
      </c>
    </row>
    <row r="713" ht="14.25" spans="1:6">
      <c r="A713" s="11">
        <v>711</v>
      </c>
      <c r="B713" s="19" t="s">
        <v>719</v>
      </c>
      <c r="D713" s="21">
        <v>9140.166</v>
      </c>
      <c r="F713" s="14" t="s">
        <v>8</v>
      </c>
    </row>
    <row r="714" ht="14.25" spans="1:6">
      <c r="A714" s="11">
        <v>712</v>
      </c>
      <c r="B714" s="19" t="s">
        <v>720</v>
      </c>
      <c r="D714" s="21">
        <v>18684.225</v>
      </c>
      <c r="F714" s="14" t="s">
        <v>8</v>
      </c>
    </row>
    <row r="715" ht="14.25" spans="1:6">
      <c r="A715" s="11">
        <v>713</v>
      </c>
      <c r="B715" s="19" t="s">
        <v>721</v>
      </c>
      <c r="D715" s="21">
        <v>2055.24</v>
      </c>
      <c r="F715" s="14" t="s">
        <v>8</v>
      </c>
    </row>
    <row r="716" ht="14.25" spans="1:6">
      <c r="A716" s="11">
        <v>714</v>
      </c>
      <c r="B716" s="19" t="s">
        <v>722</v>
      </c>
      <c r="D716" s="21">
        <v>50202.108</v>
      </c>
      <c r="F716" s="14" t="s">
        <v>8</v>
      </c>
    </row>
    <row r="717" ht="14.25" spans="1:6">
      <c r="A717" s="11">
        <v>715</v>
      </c>
      <c r="B717" s="19" t="s">
        <v>723</v>
      </c>
      <c r="D717" s="21">
        <v>4624.038</v>
      </c>
      <c r="F717" s="14" t="s">
        <v>8</v>
      </c>
    </row>
    <row r="718" ht="14.25" spans="1:6">
      <c r="A718" s="11">
        <v>716</v>
      </c>
      <c r="B718" s="19" t="s">
        <v>724</v>
      </c>
      <c r="D718" s="21">
        <v>3509.676</v>
      </c>
      <c r="F718" s="14" t="s">
        <v>8</v>
      </c>
    </row>
    <row r="719" ht="14.25" spans="1:6">
      <c r="A719" s="11">
        <v>717</v>
      </c>
      <c r="B719" s="19" t="s">
        <v>725</v>
      </c>
      <c r="D719" s="21">
        <v>24473.556</v>
      </c>
      <c r="F719" s="14" t="s">
        <v>8</v>
      </c>
    </row>
    <row r="720" ht="14.25" spans="1:6">
      <c r="A720" s="11">
        <v>718</v>
      </c>
      <c r="B720" s="19" t="s">
        <v>726</v>
      </c>
      <c r="D720" s="21">
        <v>2367.144</v>
      </c>
      <c r="F720" s="14" t="s">
        <v>8</v>
      </c>
    </row>
    <row r="721" ht="14.25" spans="1:6">
      <c r="A721" s="11">
        <v>719</v>
      </c>
      <c r="B721" s="19" t="s">
        <v>727</v>
      </c>
      <c r="D721" s="21">
        <v>14628.438</v>
      </c>
      <c r="F721" s="14" t="s">
        <v>8</v>
      </c>
    </row>
    <row r="722" ht="14.25" spans="1:6">
      <c r="A722" s="11">
        <v>720</v>
      </c>
      <c r="B722" s="19" t="s">
        <v>728</v>
      </c>
      <c r="D722" s="21">
        <v>13392.936</v>
      </c>
      <c r="F722" s="14" t="s">
        <v>8</v>
      </c>
    </row>
    <row r="723" ht="14.25" spans="1:6">
      <c r="A723" s="11">
        <v>721</v>
      </c>
      <c r="B723" s="19" t="s">
        <v>729</v>
      </c>
      <c r="D723" s="21">
        <v>2039.508</v>
      </c>
      <c r="F723" s="14" t="s">
        <v>8</v>
      </c>
    </row>
    <row r="724" ht="14.25" spans="1:6">
      <c r="A724" s="11">
        <v>722</v>
      </c>
      <c r="B724" s="19" t="s">
        <v>730</v>
      </c>
      <c r="D724" s="21">
        <v>5156.964</v>
      </c>
      <c r="F724" s="14" t="s">
        <v>8</v>
      </c>
    </row>
    <row r="725" ht="14.25" spans="1:6">
      <c r="A725" s="11">
        <v>723</v>
      </c>
      <c r="B725" s="19" t="s">
        <v>731</v>
      </c>
      <c r="D725" s="21">
        <v>1301.652</v>
      </c>
      <c r="F725" s="14" t="s">
        <v>8</v>
      </c>
    </row>
    <row r="726" ht="14.25" spans="1:6">
      <c r="A726" s="11">
        <v>724</v>
      </c>
      <c r="B726" s="19" t="s">
        <v>732</v>
      </c>
      <c r="D726" s="21">
        <v>20718.216</v>
      </c>
      <c r="F726" s="14" t="s">
        <v>8</v>
      </c>
    </row>
    <row r="727" ht="14.25" spans="1:6">
      <c r="A727" s="11">
        <v>725</v>
      </c>
      <c r="B727" s="19" t="s">
        <v>733</v>
      </c>
      <c r="D727" s="21">
        <v>26039.826</v>
      </c>
      <c r="F727" s="14" t="s">
        <v>8</v>
      </c>
    </row>
    <row r="728" ht="14.25" spans="1:6">
      <c r="A728" s="11">
        <v>726</v>
      </c>
      <c r="B728" s="19" t="s">
        <v>734</v>
      </c>
      <c r="D728" s="21">
        <v>4043.952</v>
      </c>
      <c r="F728" s="14" t="s">
        <v>8</v>
      </c>
    </row>
    <row r="729" ht="14.25" spans="1:6">
      <c r="A729" s="11">
        <v>727</v>
      </c>
      <c r="B729" s="19" t="s">
        <v>735</v>
      </c>
      <c r="D729" s="21">
        <v>12837.15</v>
      </c>
      <c r="F729" s="14" t="s">
        <v>8</v>
      </c>
    </row>
    <row r="730" ht="14.25" spans="1:6">
      <c r="A730" s="11">
        <v>728</v>
      </c>
      <c r="B730" s="19" t="s">
        <v>736</v>
      </c>
      <c r="D730" s="21">
        <v>18673.218</v>
      </c>
      <c r="F730" s="14" t="s">
        <v>8</v>
      </c>
    </row>
    <row r="731" ht="14.25" spans="1:6">
      <c r="A731" s="11">
        <v>729</v>
      </c>
      <c r="B731" s="19" t="s">
        <v>737</v>
      </c>
      <c r="D731" s="21">
        <v>411.048</v>
      </c>
      <c r="F731" s="14" t="s">
        <v>8</v>
      </c>
    </row>
    <row r="732" ht="14.25" spans="1:6">
      <c r="A732" s="11">
        <v>730</v>
      </c>
      <c r="B732" s="19" t="s">
        <v>738</v>
      </c>
      <c r="D732" s="21">
        <v>4460.328</v>
      </c>
      <c r="F732" s="14" t="s">
        <v>8</v>
      </c>
    </row>
    <row r="733" ht="14.25" spans="1:6">
      <c r="A733" s="11">
        <v>731</v>
      </c>
      <c r="B733" s="19" t="s">
        <v>739</v>
      </c>
      <c r="D733" s="21">
        <v>26934.21</v>
      </c>
      <c r="F733" s="14" t="s">
        <v>8</v>
      </c>
    </row>
    <row r="734" ht="14.25" spans="1:6">
      <c r="A734" s="11">
        <v>732</v>
      </c>
      <c r="B734" s="19" t="s">
        <v>740</v>
      </c>
      <c r="D734" s="21">
        <v>6567.048</v>
      </c>
      <c r="F734" s="14" t="s">
        <v>8</v>
      </c>
    </row>
    <row r="735" ht="14.25" spans="1:6">
      <c r="A735" s="11">
        <v>733</v>
      </c>
      <c r="B735" s="19" t="s">
        <v>741</v>
      </c>
      <c r="D735" s="21">
        <v>3800.844</v>
      </c>
      <c r="F735" s="14" t="s">
        <v>8</v>
      </c>
    </row>
    <row r="736" ht="14.25" spans="1:6">
      <c r="A736" s="11">
        <v>734</v>
      </c>
      <c r="B736" s="19" t="s">
        <v>742</v>
      </c>
      <c r="D736" s="21">
        <v>3408.948</v>
      </c>
      <c r="F736" s="14" t="s">
        <v>8</v>
      </c>
    </row>
    <row r="737" ht="14.25" spans="1:6">
      <c r="A737" s="11">
        <v>735</v>
      </c>
      <c r="B737" s="19" t="s">
        <v>743</v>
      </c>
      <c r="D737" s="21">
        <v>8141.265</v>
      </c>
      <c r="F737" s="14" t="s">
        <v>8</v>
      </c>
    </row>
    <row r="738" ht="14.25" spans="1:6">
      <c r="A738" s="11">
        <v>736</v>
      </c>
      <c r="B738" s="19" t="s">
        <v>744</v>
      </c>
      <c r="D738" s="21">
        <v>14067.054</v>
      </c>
      <c r="F738" s="14" t="s">
        <v>8</v>
      </c>
    </row>
    <row r="739" ht="14.25" spans="1:6">
      <c r="A739" s="11">
        <v>737</v>
      </c>
      <c r="B739" s="19" t="s">
        <v>745</v>
      </c>
      <c r="D739" s="21">
        <v>21718.44</v>
      </c>
      <c r="F739" s="14" t="s">
        <v>8</v>
      </c>
    </row>
    <row r="740" ht="14.25" spans="1:6">
      <c r="A740" s="11">
        <v>738</v>
      </c>
      <c r="B740" s="19" t="s">
        <v>746</v>
      </c>
      <c r="D740" s="21">
        <v>4836.384</v>
      </c>
      <c r="F740" s="14" t="s">
        <v>8</v>
      </c>
    </row>
    <row r="741" ht="14.25" spans="1:6">
      <c r="A741" s="11">
        <v>739</v>
      </c>
      <c r="B741" s="19" t="s">
        <v>747</v>
      </c>
      <c r="D741" s="21">
        <v>822.096</v>
      </c>
      <c r="F741" s="14" t="s">
        <v>8</v>
      </c>
    </row>
    <row r="742" ht="14.25" spans="1:6">
      <c r="A742" s="11">
        <v>740</v>
      </c>
      <c r="B742" s="19" t="s">
        <v>748</v>
      </c>
      <c r="D742" s="21">
        <v>7797.132</v>
      </c>
      <c r="F742" s="14" t="s">
        <v>8</v>
      </c>
    </row>
    <row r="743" ht="14.25" spans="1:6">
      <c r="A743" s="11">
        <v>741</v>
      </c>
      <c r="B743" s="19" t="s">
        <v>749</v>
      </c>
      <c r="D743" s="21">
        <v>19084.761</v>
      </c>
      <c r="F743" s="14" t="s">
        <v>8</v>
      </c>
    </row>
    <row r="744" ht="14.25" spans="1:6">
      <c r="A744" s="11">
        <v>742</v>
      </c>
      <c r="B744" s="19" t="s">
        <v>750</v>
      </c>
      <c r="D744" s="21">
        <v>10898.784</v>
      </c>
      <c r="F744" s="14" t="s">
        <v>8</v>
      </c>
    </row>
    <row r="745" ht="14.25" spans="1:6">
      <c r="A745" s="11">
        <v>743</v>
      </c>
      <c r="B745" s="19" t="s">
        <v>751</v>
      </c>
      <c r="D745" s="21">
        <v>411.048</v>
      </c>
      <c r="F745" s="14" t="s">
        <v>8</v>
      </c>
    </row>
    <row r="746" ht="14.25" spans="1:6">
      <c r="A746" s="11">
        <v>744</v>
      </c>
      <c r="B746" s="19" t="s">
        <v>752</v>
      </c>
      <c r="D746" s="21">
        <v>19964.412</v>
      </c>
      <c r="F746" s="14" t="s">
        <v>8</v>
      </c>
    </row>
    <row r="747" ht="14.25" spans="1:6">
      <c r="A747" s="11">
        <v>745</v>
      </c>
      <c r="B747" s="19" t="s">
        <v>753</v>
      </c>
      <c r="D747" s="21">
        <v>2937.6</v>
      </c>
      <c r="F747" s="14" t="s">
        <v>8</v>
      </c>
    </row>
    <row r="748" ht="14.25" spans="1:6">
      <c r="A748" s="11">
        <v>746</v>
      </c>
      <c r="B748" s="19" t="s">
        <v>754</v>
      </c>
      <c r="D748" s="21">
        <v>20205.81</v>
      </c>
      <c r="F748" s="14" t="s">
        <v>8</v>
      </c>
    </row>
    <row r="749" ht="14.25" spans="1:6">
      <c r="A749" s="11">
        <v>747</v>
      </c>
      <c r="B749" s="19" t="s">
        <v>755</v>
      </c>
      <c r="D749" s="21">
        <v>4407.858</v>
      </c>
      <c r="F749" s="14" t="s">
        <v>8</v>
      </c>
    </row>
    <row r="750" ht="14.25" spans="1:6">
      <c r="A750" s="11">
        <v>748</v>
      </c>
      <c r="B750" s="19" t="s">
        <v>756</v>
      </c>
      <c r="D750" s="21">
        <v>4309.452</v>
      </c>
      <c r="F750" s="14" t="s">
        <v>8</v>
      </c>
    </row>
    <row r="751" ht="14.25" spans="1:6">
      <c r="A751" s="11">
        <v>749</v>
      </c>
      <c r="B751" s="19" t="s">
        <v>757</v>
      </c>
      <c r="D751" s="21">
        <v>2055.24</v>
      </c>
      <c r="F751" s="14" t="s">
        <v>8</v>
      </c>
    </row>
    <row r="752" ht="14.25" spans="1:6">
      <c r="A752" s="11">
        <v>750</v>
      </c>
      <c r="B752" s="19" t="s">
        <v>758</v>
      </c>
      <c r="D752" s="21">
        <v>35524.296</v>
      </c>
      <c r="F752" s="14" t="s">
        <v>8</v>
      </c>
    </row>
    <row r="753" ht="14.25" spans="1:6">
      <c r="A753" s="11">
        <v>751</v>
      </c>
      <c r="B753" s="19" t="s">
        <v>759</v>
      </c>
      <c r="D753" s="21">
        <v>7396.434</v>
      </c>
      <c r="F753" s="14" t="s">
        <v>8</v>
      </c>
    </row>
    <row r="754" ht="14.25" spans="1:6">
      <c r="A754" s="11">
        <v>752</v>
      </c>
      <c r="B754" s="19" t="s">
        <v>760</v>
      </c>
      <c r="D754" s="21">
        <v>3141.324</v>
      </c>
      <c r="F754" s="14" t="s">
        <v>8</v>
      </c>
    </row>
    <row r="755" ht="14.25" spans="1:6">
      <c r="A755" s="11">
        <v>753</v>
      </c>
      <c r="B755" s="19" t="s">
        <v>761</v>
      </c>
      <c r="D755" s="21">
        <v>1233.144</v>
      </c>
      <c r="F755" s="14" t="s">
        <v>8</v>
      </c>
    </row>
    <row r="756" ht="14.25" spans="1:6">
      <c r="A756" s="11">
        <v>754</v>
      </c>
      <c r="B756" s="19" t="s">
        <v>762</v>
      </c>
      <c r="D756" s="21">
        <v>3048.84</v>
      </c>
      <c r="F756" s="14" t="s">
        <v>8</v>
      </c>
    </row>
    <row r="757" ht="14.25" spans="1:6">
      <c r="A757" s="11">
        <v>755</v>
      </c>
      <c r="B757" s="19" t="s">
        <v>763</v>
      </c>
      <c r="D757" s="21">
        <v>8799.228</v>
      </c>
      <c r="F757" s="14" t="s">
        <v>8</v>
      </c>
    </row>
    <row r="758" ht="14.25" spans="1:6">
      <c r="A758" s="11">
        <v>756</v>
      </c>
      <c r="B758" s="19" t="s">
        <v>764</v>
      </c>
      <c r="D758" s="21">
        <v>3327.912</v>
      </c>
      <c r="F758" s="14" t="s">
        <v>8</v>
      </c>
    </row>
    <row r="759" ht="14.25" spans="1:6">
      <c r="A759" s="11">
        <v>757</v>
      </c>
      <c r="B759" s="19" t="s">
        <v>765</v>
      </c>
      <c r="D759" s="21">
        <v>822.096</v>
      </c>
      <c r="F759" s="14" t="s">
        <v>8</v>
      </c>
    </row>
    <row r="760" ht="14.25" spans="1:6">
      <c r="A760" s="11">
        <v>758</v>
      </c>
      <c r="B760" s="19" t="s">
        <v>766</v>
      </c>
      <c r="D760" s="21">
        <v>15582.006</v>
      </c>
      <c r="F760" s="14" t="s">
        <v>8</v>
      </c>
    </row>
    <row r="761" ht="14.25" spans="1:6">
      <c r="A761" s="11">
        <v>759</v>
      </c>
      <c r="B761" s="19" t="s">
        <v>767</v>
      </c>
      <c r="D761" s="21">
        <v>48100.158</v>
      </c>
      <c r="F761" s="14" t="s">
        <v>8</v>
      </c>
    </row>
    <row r="762" ht="14.25" spans="1:6">
      <c r="A762" s="11">
        <v>760</v>
      </c>
      <c r="B762" s="19" t="s">
        <v>768</v>
      </c>
      <c r="D762" s="21">
        <v>18593.928</v>
      </c>
      <c r="F762" s="14" t="s">
        <v>8</v>
      </c>
    </row>
    <row r="763" ht="14.25" spans="1:6">
      <c r="A763" s="11">
        <v>761</v>
      </c>
      <c r="B763" s="19" t="s">
        <v>769</v>
      </c>
      <c r="D763" s="21">
        <v>2058.84</v>
      </c>
      <c r="F763" s="14" t="s">
        <v>8</v>
      </c>
    </row>
    <row r="764" ht="14.25" spans="1:6">
      <c r="A764" s="11">
        <v>762</v>
      </c>
      <c r="B764" s="19" t="s">
        <v>770</v>
      </c>
      <c r="D764" s="21">
        <v>6684.444</v>
      </c>
      <c r="F764" s="14" t="s">
        <v>8</v>
      </c>
    </row>
    <row r="765" ht="14.25" spans="1:6">
      <c r="A765" s="11">
        <v>763</v>
      </c>
      <c r="B765" s="19" t="s">
        <v>771</v>
      </c>
      <c r="D765" s="21">
        <v>3586.356</v>
      </c>
      <c r="F765" s="14" t="s">
        <v>8</v>
      </c>
    </row>
    <row r="766" ht="14.25" spans="1:6">
      <c r="A766" s="11">
        <v>764</v>
      </c>
      <c r="B766" s="19" t="s">
        <v>772</v>
      </c>
      <c r="D766" s="21">
        <v>10276.2</v>
      </c>
      <c r="F766" s="14" t="s">
        <v>8</v>
      </c>
    </row>
    <row r="767" ht="14.25" spans="1:6">
      <c r="A767" s="11">
        <v>765</v>
      </c>
      <c r="B767" s="19" t="s">
        <v>773</v>
      </c>
      <c r="D767" s="21">
        <v>38583.81</v>
      </c>
      <c r="F767" s="14" t="s">
        <v>8</v>
      </c>
    </row>
    <row r="768" ht="14.25" spans="1:6">
      <c r="A768" s="11">
        <v>766</v>
      </c>
      <c r="B768" s="19" t="s">
        <v>774</v>
      </c>
      <c r="D768" s="21">
        <v>1644.192</v>
      </c>
      <c r="F768" s="14" t="s">
        <v>8</v>
      </c>
    </row>
    <row r="769" ht="14.25" spans="1:6">
      <c r="A769" s="11">
        <v>767</v>
      </c>
      <c r="B769" s="19" t="s">
        <v>775</v>
      </c>
      <c r="D769" s="21">
        <v>411.048</v>
      </c>
      <c r="F769" s="14" t="s">
        <v>8</v>
      </c>
    </row>
    <row r="770" ht="14.25" spans="1:6">
      <c r="A770" s="11">
        <v>768</v>
      </c>
      <c r="B770" s="19" t="s">
        <v>776</v>
      </c>
      <c r="D770" s="21">
        <v>4075.416</v>
      </c>
      <c r="F770" s="14" t="s">
        <v>8</v>
      </c>
    </row>
    <row r="771" ht="14.25" spans="1:6">
      <c r="A771" s="11">
        <v>769</v>
      </c>
      <c r="B771" s="19" t="s">
        <v>777</v>
      </c>
      <c r="D771" s="21">
        <v>4746.402</v>
      </c>
      <c r="F771" s="14" t="s">
        <v>8</v>
      </c>
    </row>
    <row r="772" ht="14.25" spans="1:6">
      <c r="A772" s="11">
        <v>770</v>
      </c>
      <c r="B772" s="19" t="s">
        <v>778</v>
      </c>
      <c r="D772" s="21">
        <v>11815.2</v>
      </c>
      <c r="F772" s="14" t="s">
        <v>8</v>
      </c>
    </row>
    <row r="773" ht="14.25" spans="1:6">
      <c r="A773" s="11">
        <v>771</v>
      </c>
      <c r="B773" s="19" t="s">
        <v>779</v>
      </c>
      <c r="D773" s="21">
        <v>15817.248</v>
      </c>
      <c r="F773" s="14" t="s">
        <v>8</v>
      </c>
    </row>
    <row r="774" ht="14.25" spans="1:6">
      <c r="A774" s="11">
        <v>772</v>
      </c>
      <c r="B774" s="19" t="s">
        <v>780</v>
      </c>
      <c r="D774" s="21">
        <v>2623.788</v>
      </c>
      <c r="F774" s="14" t="s">
        <v>8</v>
      </c>
    </row>
    <row r="775" ht="14.25" spans="1:6">
      <c r="A775" s="11">
        <v>773</v>
      </c>
      <c r="B775" s="19" t="s">
        <v>781</v>
      </c>
      <c r="D775" s="21">
        <v>4151.754</v>
      </c>
      <c r="F775" s="14" t="s">
        <v>8</v>
      </c>
    </row>
    <row r="776" ht="14.25" spans="1:6">
      <c r="A776" s="11">
        <v>774</v>
      </c>
      <c r="B776" s="23" t="s">
        <v>782</v>
      </c>
      <c r="D776" s="21">
        <v>6693.534</v>
      </c>
      <c r="F776" s="14" t="s">
        <v>8</v>
      </c>
    </row>
    <row r="777" ht="14.25" spans="1:6">
      <c r="A777" s="11">
        <v>775</v>
      </c>
      <c r="B777" s="19" t="s">
        <v>783</v>
      </c>
      <c r="D777" s="21">
        <v>4964.652</v>
      </c>
      <c r="F777" s="14" t="s">
        <v>8</v>
      </c>
    </row>
    <row r="778" ht="14.25" spans="1:6">
      <c r="A778" s="11">
        <v>776</v>
      </c>
      <c r="B778" s="19" t="s">
        <v>784</v>
      </c>
      <c r="D778" s="21">
        <v>401.328</v>
      </c>
      <c r="F778" s="14" t="s">
        <v>8</v>
      </c>
    </row>
    <row r="779" ht="14.25" spans="1:6">
      <c r="A779" s="11">
        <v>777</v>
      </c>
      <c r="B779" s="19" t="s">
        <v>785</v>
      </c>
      <c r="D779" s="21">
        <v>43876.602</v>
      </c>
      <c r="F779" s="14" t="s">
        <v>8</v>
      </c>
    </row>
    <row r="780" ht="14.25" spans="1:6">
      <c r="A780" s="11">
        <v>778</v>
      </c>
      <c r="B780" s="19" t="s">
        <v>786</v>
      </c>
      <c r="D780" s="21">
        <v>30238.758</v>
      </c>
      <c r="F780" s="14" t="s">
        <v>8</v>
      </c>
    </row>
    <row r="781" ht="14.25" spans="1:6">
      <c r="A781" s="11">
        <v>779</v>
      </c>
      <c r="B781" s="19" t="s">
        <v>787</v>
      </c>
      <c r="D781" s="21">
        <v>5857.614</v>
      </c>
      <c r="F781" s="14" t="s">
        <v>8</v>
      </c>
    </row>
    <row r="782" ht="14.25" spans="1:6">
      <c r="A782" s="11">
        <v>780</v>
      </c>
      <c r="B782" s="19" t="s">
        <v>788</v>
      </c>
      <c r="D782" s="21">
        <v>1266.588</v>
      </c>
      <c r="F782" s="14" t="s">
        <v>8</v>
      </c>
    </row>
    <row r="783" ht="14.25" spans="1:6">
      <c r="A783" s="11">
        <v>781</v>
      </c>
      <c r="B783" s="19" t="s">
        <v>789</v>
      </c>
      <c r="D783" s="21">
        <v>19607.535</v>
      </c>
      <c r="F783" s="14" t="s">
        <v>8</v>
      </c>
    </row>
    <row r="784" ht="14.25" spans="1:6">
      <c r="A784" s="11">
        <v>782</v>
      </c>
      <c r="B784" s="19" t="s">
        <v>790</v>
      </c>
      <c r="D784" s="21">
        <v>648.432</v>
      </c>
      <c r="F784" s="14" t="s">
        <v>8</v>
      </c>
    </row>
    <row r="785" ht="14.25" spans="1:6">
      <c r="A785" s="11">
        <v>783</v>
      </c>
      <c r="B785" s="19" t="s">
        <v>791</v>
      </c>
      <c r="D785" s="21">
        <v>8579.808</v>
      </c>
      <c r="F785" s="14" t="s">
        <v>8</v>
      </c>
    </row>
    <row r="786" ht="14.25" spans="1:6">
      <c r="A786" s="11">
        <v>784</v>
      </c>
      <c r="B786" s="19" t="s">
        <v>792</v>
      </c>
      <c r="D786" s="21">
        <v>36743.058</v>
      </c>
      <c r="F786" s="14" t="s">
        <v>8</v>
      </c>
    </row>
    <row r="787" ht="14.25" spans="1:6">
      <c r="A787" s="11">
        <v>785</v>
      </c>
      <c r="B787" s="19" t="s">
        <v>793</v>
      </c>
      <c r="D787" s="21">
        <v>5412.13</v>
      </c>
      <c r="F787" s="14" t="s">
        <v>8</v>
      </c>
    </row>
    <row r="788" ht="14.25" spans="1:6">
      <c r="A788" s="11">
        <v>786</v>
      </c>
      <c r="B788" s="19" t="s">
        <v>794</v>
      </c>
      <c r="D788" s="21">
        <v>6837.03</v>
      </c>
      <c r="F788" s="14" t="s">
        <v>8</v>
      </c>
    </row>
    <row r="789" ht="14.25" spans="1:6">
      <c r="A789" s="11">
        <v>787</v>
      </c>
      <c r="B789" s="19" t="s">
        <v>795</v>
      </c>
      <c r="D789" s="21">
        <v>19550.25</v>
      </c>
      <c r="F789" s="14" t="s">
        <v>8</v>
      </c>
    </row>
    <row r="790" ht="14.25" spans="1:6">
      <c r="A790" s="11">
        <v>788</v>
      </c>
      <c r="B790" s="19" t="s">
        <v>796</v>
      </c>
      <c r="D790" s="21">
        <v>4449.78</v>
      </c>
      <c r="F790" s="14" t="s">
        <v>8</v>
      </c>
    </row>
    <row r="791" ht="14.25" spans="1:6">
      <c r="A791" s="11">
        <v>789</v>
      </c>
      <c r="B791" s="19" t="s">
        <v>797</v>
      </c>
      <c r="D791" s="21">
        <v>822.096</v>
      </c>
      <c r="F791" s="14" t="s">
        <v>8</v>
      </c>
    </row>
    <row r="792" ht="14.25" spans="1:6">
      <c r="A792" s="11">
        <v>790</v>
      </c>
      <c r="B792" s="19" t="s">
        <v>798</v>
      </c>
      <c r="D792" s="21">
        <v>411.048</v>
      </c>
      <c r="F792" s="14" t="s">
        <v>8</v>
      </c>
    </row>
    <row r="793" ht="14.25" spans="1:6">
      <c r="A793" s="11">
        <v>791</v>
      </c>
      <c r="B793" s="19" t="s">
        <v>799</v>
      </c>
      <c r="D793" s="21">
        <v>12217.338</v>
      </c>
      <c r="F793" s="14" t="s">
        <v>8</v>
      </c>
    </row>
    <row r="794" ht="14.25" spans="1:6">
      <c r="A794" s="11">
        <v>792</v>
      </c>
      <c r="B794" s="19" t="s">
        <v>800</v>
      </c>
      <c r="D794" s="21">
        <v>1694.088</v>
      </c>
      <c r="F794" s="14" t="s">
        <v>8</v>
      </c>
    </row>
    <row r="795" ht="14.25" spans="1:6">
      <c r="A795" s="11">
        <v>793</v>
      </c>
      <c r="B795" s="19" t="s">
        <v>801</v>
      </c>
      <c r="D795" s="21">
        <v>4511.808</v>
      </c>
      <c r="F795" s="14" t="s">
        <v>8</v>
      </c>
    </row>
    <row r="796" ht="14.25" spans="1:6">
      <c r="A796" s="11">
        <v>794</v>
      </c>
      <c r="B796" s="19" t="s">
        <v>802</v>
      </c>
      <c r="D796" s="21">
        <v>8038.584</v>
      </c>
      <c r="F796" s="14" t="s">
        <v>8</v>
      </c>
    </row>
    <row r="797" ht="14.25" spans="1:6">
      <c r="A797" s="11">
        <v>795</v>
      </c>
      <c r="B797" s="19" t="s">
        <v>803</v>
      </c>
      <c r="D797" s="21">
        <v>45641.142</v>
      </c>
      <c r="F797" s="14" t="s">
        <v>8</v>
      </c>
    </row>
    <row r="798" ht="14.25" spans="1:6">
      <c r="A798" s="11">
        <v>796</v>
      </c>
      <c r="B798" s="19" t="s">
        <v>804</v>
      </c>
      <c r="D798" s="21">
        <v>11499.408</v>
      </c>
      <c r="F798" s="14" t="s">
        <v>8</v>
      </c>
    </row>
    <row r="799" ht="14.25" spans="1:6">
      <c r="A799" s="11">
        <v>797</v>
      </c>
      <c r="B799" s="19" t="s">
        <v>805</v>
      </c>
      <c r="D799" s="21">
        <v>2911.59</v>
      </c>
      <c r="F799" s="14" t="s">
        <v>8</v>
      </c>
    </row>
    <row r="800" ht="14.25" spans="1:6">
      <c r="A800" s="11">
        <v>798</v>
      </c>
      <c r="B800" s="19" t="s">
        <v>806</v>
      </c>
      <c r="D800" s="21">
        <v>17429.22</v>
      </c>
      <c r="F800" s="14" t="s">
        <v>8</v>
      </c>
    </row>
    <row r="801" ht="14.25" spans="1:6">
      <c r="A801" s="11">
        <v>799</v>
      </c>
      <c r="B801" s="19" t="s">
        <v>807</v>
      </c>
      <c r="D801" s="21">
        <v>20191.464</v>
      </c>
      <c r="F801" s="14" t="s">
        <v>8</v>
      </c>
    </row>
    <row r="802" ht="14.25" spans="1:6">
      <c r="A802" s="11">
        <v>800</v>
      </c>
      <c r="B802" s="19" t="s">
        <v>808</v>
      </c>
      <c r="D802" s="21">
        <v>1644.192</v>
      </c>
      <c r="F802" s="14" t="s">
        <v>8</v>
      </c>
    </row>
    <row r="803" ht="14.25" spans="1:6">
      <c r="A803" s="11">
        <v>801</v>
      </c>
      <c r="B803" s="19" t="s">
        <v>809</v>
      </c>
      <c r="D803" s="21">
        <v>36649.08</v>
      </c>
      <c r="F803" s="14" t="s">
        <v>8</v>
      </c>
    </row>
    <row r="804" ht="14.25" spans="1:6">
      <c r="A804" s="11">
        <v>802</v>
      </c>
      <c r="B804" s="19" t="s">
        <v>810</v>
      </c>
      <c r="D804" s="21">
        <v>1664.226</v>
      </c>
      <c r="F804" s="14" t="s">
        <v>8</v>
      </c>
    </row>
    <row r="805" ht="14.25" spans="1:6">
      <c r="A805" s="11">
        <v>803</v>
      </c>
      <c r="B805" s="19" t="s">
        <v>811</v>
      </c>
      <c r="D805" s="21">
        <v>7712.586</v>
      </c>
      <c r="F805" s="14" t="s">
        <v>8</v>
      </c>
    </row>
    <row r="806" ht="14.25" spans="1:6">
      <c r="A806" s="11">
        <v>804</v>
      </c>
      <c r="B806" s="19" t="s">
        <v>812</v>
      </c>
      <c r="D806" s="21">
        <v>13208.292</v>
      </c>
      <c r="F806" s="14" t="s">
        <v>8</v>
      </c>
    </row>
    <row r="807" ht="14.25" spans="1:6">
      <c r="A807" s="11">
        <v>805</v>
      </c>
      <c r="B807" s="19" t="s">
        <v>813</v>
      </c>
      <c r="D807" s="21">
        <v>23679.63</v>
      </c>
      <c r="F807" s="14" t="s">
        <v>8</v>
      </c>
    </row>
    <row r="808" ht="14.25" spans="1:6">
      <c r="A808" s="11">
        <v>806</v>
      </c>
      <c r="B808" s="19" t="s">
        <v>814</v>
      </c>
      <c r="D808" s="21">
        <v>8128.728</v>
      </c>
      <c r="F808" s="14" t="s">
        <v>8</v>
      </c>
    </row>
    <row r="809" ht="14.25" spans="1:6">
      <c r="A809" s="11">
        <v>807</v>
      </c>
      <c r="B809" s="19" t="s">
        <v>815</v>
      </c>
      <c r="D809" s="21">
        <v>2243.25</v>
      </c>
      <c r="F809" s="14" t="s">
        <v>8</v>
      </c>
    </row>
    <row r="810" ht="14.25" spans="1:6">
      <c r="A810" s="11">
        <v>808</v>
      </c>
      <c r="B810" s="19" t="s">
        <v>816</v>
      </c>
      <c r="D810" s="21">
        <v>411.048</v>
      </c>
      <c r="F810" s="14" t="s">
        <v>8</v>
      </c>
    </row>
    <row r="811" ht="14.25" spans="1:6">
      <c r="A811" s="11">
        <v>809</v>
      </c>
      <c r="B811" s="19" t="s">
        <v>817</v>
      </c>
      <c r="D811" s="21">
        <v>2560.032</v>
      </c>
      <c r="F811" s="14" t="s">
        <v>8</v>
      </c>
    </row>
    <row r="812" ht="14.25" spans="1:6">
      <c r="A812" s="11">
        <v>810</v>
      </c>
      <c r="B812" s="19" t="s">
        <v>818</v>
      </c>
      <c r="D812" s="21">
        <v>4858.398</v>
      </c>
      <c r="F812" s="14" t="s">
        <v>8</v>
      </c>
    </row>
    <row r="813" ht="14.25" spans="1:6">
      <c r="A813" s="11">
        <v>811</v>
      </c>
      <c r="B813" s="19" t="s">
        <v>819</v>
      </c>
      <c r="D813" s="21">
        <v>929.448</v>
      </c>
      <c r="F813" s="14" t="s">
        <v>8</v>
      </c>
    </row>
    <row r="814" ht="14.25" spans="1:6">
      <c r="A814" s="11">
        <v>812</v>
      </c>
      <c r="B814" s="19" t="s">
        <v>820</v>
      </c>
      <c r="D814" s="21">
        <v>1370.16</v>
      </c>
      <c r="F814" s="14" t="s">
        <v>8</v>
      </c>
    </row>
    <row r="815" ht="14.25" spans="1:6">
      <c r="A815" s="11">
        <v>813</v>
      </c>
      <c r="B815" s="19" t="s">
        <v>821</v>
      </c>
      <c r="D815" s="21">
        <v>2025</v>
      </c>
      <c r="F815" s="14" t="s">
        <v>8</v>
      </c>
    </row>
    <row r="816" ht="14.25" spans="1:6">
      <c r="A816" s="11">
        <v>814</v>
      </c>
      <c r="B816" s="19" t="s">
        <v>822</v>
      </c>
      <c r="D816" s="21">
        <v>13358.25</v>
      </c>
      <c r="F816" s="14" t="s">
        <v>8</v>
      </c>
    </row>
    <row r="817" ht="14.25" spans="1:6">
      <c r="A817" s="11">
        <v>815</v>
      </c>
      <c r="B817" s="19" t="s">
        <v>823</v>
      </c>
      <c r="D817" s="21">
        <v>513.81</v>
      </c>
      <c r="F817" s="14" t="s">
        <v>8</v>
      </c>
    </row>
    <row r="818" ht="14.25" spans="1:6">
      <c r="A818" s="11">
        <v>816</v>
      </c>
      <c r="B818" s="19" t="s">
        <v>824</v>
      </c>
      <c r="D818" s="21">
        <v>401.328</v>
      </c>
      <c r="F818" s="14" t="s">
        <v>8</v>
      </c>
    </row>
    <row r="819" ht="14.25" spans="1:6">
      <c r="A819" s="11">
        <v>817</v>
      </c>
      <c r="B819" s="19" t="s">
        <v>825</v>
      </c>
      <c r="D819" s="21">
        <v>3901.716</v>
      </c>
      <c r="F819" s="14" t="s">
        <v>8</v>
      </c>
    </row>
    <row r="820" ht="14.25" spans="1:6">
      <c r="A820" s="11">
        <v>818</v>
      </c>
      <c r="B820" s="19" t="s">
        <v>826</v>
      </c>
      <c r="D820" s="21">
        <v>2771.334</v>
      </c>
      <c r="F820" s="14" t="s">
        <v>8</v>
      </c>
    </row>
    <row r="821" ht="14.25" spans="1:6">
      <c r="A821" s="11">
        <v>819</v>
      </c>
      <c r="B821" s="19" t="s">
        <v>827</v>
      </c>
      <c r="D821" s="21">
        <v>19684.638</v>
      </c>
      <c r="F821" s="14" t="s">
        <v>8</v>
      </c>
    </row>
    <row r="822" ht="14.25" spans="1:6">
      <c r="A822" s="11">
        <v>820</v>
      </c>
      <c r="B822" s="19" t="s">
        <v>828</v>
      </c>
      <c r="D822" s="21">
        <v>1575.684</v>
      </c>
      <c r="F822" s="14" t="s">
        <v>8</v>
      </c>
    </row>
    <row r="823" ht="14.25" spans="1:6">
      <c r="A823" s="11">
        <v>821</v>
      </c>
      <c r="B823" s="24" t="s">
        <v>829</v>
      </c>
      <c r="D823" s="21">
        <v>955.872</v>
      </c>
      <c r="F823" s="14" t="s">
        <v>8</v>
      </c>
    </row>
    <row r="824" ht="14.25" spans="1:6">
      <c r="A824" s="11">
        <v>822</v>
      </c>
      <c r="B824" s="19" t="s">
        <v>830</v>
      </c>
      <c r="D824" s="21">
        <v>2529.576</v>
      </c>
      <c r="F824" s="14" t="s">
        <v>8</v>
      </c>
    </row>
    <row r="825" ht="14.25" spans="1:6">
      <c r="A825" s="11">
        <v>823</v>
      </c>
      <c r="B825" s="19" t="s">
        <v>831</v>
      </c>
      <c r="D825" s="21">
        <v>2945.844</v>
      </c>
      <c r="F825" s="14" t="s">
        <v>8</v>
      </c>
    </row>
    <row r="826" ht="14.25" spans="1:6">
      <c r="A826" s="11">
        <v>824</v>
      </c>
      <c r="B826" s="19" t="s">
        <v>832</v>
      </c>
      <c r="D826" s="21">
        <v>2086.254</v>
      </c>
      <c r="F826" s="14" t="s">
        <v>8</v>
      </c>
    </row>
    <row r="827" ht="14.25" spans="1:6">
      <c r="A827" s="11">
        <v>825</v>
      </c>
      <c r="B827" s="19" t="s">
        <v>833</v>
      </c>
      <c r="D827" s="21">
        <v>3302.388</v>
      </c>
      <c r="F827" s="14" t="s">
        <v>8</v>
      </c>
    </row>
    <row r="828" ht="14.25" spans="1:6">
      <c r="A828" s="11">
        <v>826</v>
      </c>
      <c r="B828" s="19" t="s">
        <v>834</v>
      </c>
      <c r="D828" s="21">
        <v>5821.704</v>
      </c>
      <c r="F828" s="14" t="s">
        <v>8</v>
      </c>
    </row>
    <row r="829" ht="14.25" spans="1:6">
      <c r="A829" s="11">
        <v>827</v>
      </c>
      <c r="B829" s="19" t="s">
        <v>835</v>
      </c>
      <c r="D829" s="21">
        <v>864</v>
      </c>
      <c r="F829" s="14" t="s">
        <v>8</v>
      </c>
    </row>
    <row r="830" ht="14.25" spans="1:6">
      <c r="A830" s="11">
        <v>828</v>
      </c>
      <c r="B830" s="19" t="s">
        <v>836</v>
      </c>
      <c r="D830" s="21">
        <v>2766.474</v>
      </c>
      <c r="F830" s="14" t="s">
        <v>8</v>
      </c>
    </row>
    <row r="831" ht="14.25" spans="1:6">
      <c r="A831" s="11">
        <v>829</v>
      </c>
      <c r="B831" s="19" t="s">
        <v>837</v>
      </c>
      <c r="D831" s="21">
        <v>1811.412</v>
      </c>
      <c r="F831" s="14" t="s">
        <v>8</v>
      </c>
    </row>
    <row r="832" ht="14.25" spans="1:6">
      <c r="A832" s="11">
        <v>830</v>
      </c>
      <c r="B832" s="19" t="s">
        <v>838</v>
      </c>
      <c r="D832" s="21">
        <v>2199.744</v>
      </c>
      <c r="F832" s="14" t="s">
        <v>8</v>
      </c>
    </row>
    <row r="833" ht="14.25" spans="1:6">
      <c r="A833" s="11">
        <v>831</v>
      </c>
      <c r="B833" s="19" t="s">
        <v>839</v>
      </c>
      <c r="D833" s="21">
        <v>13928.202</v>
      </c>
      <c r="F833" s="14" t="s">
        <v>8</v>
      </c>
    </row>
    <row r="834" ht="14.25" spans="1:6">
      <c r="A834" s="11">
        <v>832</v>
      </c>
      <c r="B834" s="19" t="s">
        <v>840</v>
      </c>
      <c r="D834" s="21">
        <v>2929.068</v>
      </c>
      <c r="F834" s="14" t="s">
        <v>8</v>
      </c>
    </row>
    <row r="835" ht="14.25" spans="1:6">
      <c r="A835" s="11">
        <v>833</v>
      </c>
      <c r="B835" s="19" t="s">
        <v>841</v>
      </c>
      <c r="D835" s="21">
        <v>6684.3</v>
      </c>
      <c r="F835" s="14" t="s">
        <v>8</v>
      </c>
    </row>
    <row r="836" ht="14.25" spans="1:6">
      <c r="A836" s="11">
        <v>834</v>
      </c>
      <c r="B836" s="19" t="s">
        <v>842</v>
      </c>
      <c r="D836" s="21">
        <v>14563.44</v>
      </c>
      <c r="F836" s="14" t="s">
        <v>8</v>
      </c>
    </row>
    <row r="837" ht="14.25" spans="1:6">
      <c r="A837" s="11">
        <v>835</v>
      </c>
      <c r="B837" s="19" t="s">
        <v>843</v>
      </c>
      <c r="D837" s="21">
        <v>411.048</v>
      </c>
      <c r="F837" s="14" t="s">
        <v>8</v>
      </c>
    </row>
    <row r="838" ht="14.25" spans="1:6">
      <c r="A838" s="11">
        <v>836</v>
      </c>
      <c r="B838" s="19" t="s">
        <v>844</v>
      </c>
      <c r="D838" s="21">
        <v>1952.478</v>
      </c>
      <c r="F838" s="14" t="s">
        <v>8</v>
      </c>
    </row>
    <row r="839" ht="14.25" spans="1:6">
      <c r="A839" s="11">
        <v>837</v>
      </c>
      <c r="B839" s="19" t="s">
        <v>845</v>
      </c>
      <c r="D839" s="21">
        <v>5359.248</v>
      </c>
      <c r="F839" s="14" t="s">
        <v>8</v>
      </c>
    </row>
    <row r="840" ht="14.25" spans="1:6">
      <c r="A840" s="11">
        <v>838</v>
      </c>
      <c r="B840" s="19" t="s">
        <v>846</v>
      </c>
      <c r="D840" s="21">
        <v>11417.004</v>
      </c>
      <c r="F840" s="14" t="s">
        <v>8</v>
      </c>
    </row>
    <row r="841" ht="14.25" spans="1:6">
      <c r="A841" s="11">
        <v>839</v>
      </c>
      <c r="B841" s="19" t="s">
        <v>847</v>
      </c>
      <c r="D841" s="21">
        <v>8638.848</v>
      </c>
      <c r="F841" s="14" t="s">
        <v>8</v>
      </c>
    </row>
    <row r="842" ht="14.25" spans="1:6">
      <c r="A842" s="11">
        <v>840</v>
      </c>
      <c r="B842" s="19" t="s">
        <v>848</v>
      </c>
      <c r="D842" s="21">
        <v>8187.174</v>
      </c>
      <c r="F842" s="14" t="s">
        <v>8</v>
      </c>
    </row>
    <row r="843" ht="14.25" spans="1:6">
      <c r="A843" s="11">
        <v>841</v>
      </c>
      <c r="B843" s="19" t="s">
        <v>849</v>
      </c>
      <c r="D843" s="21">
        <v>12174.867</v>
      </c>
      <c r="F843" s="14" t="s">
        <v>8</v>
      </c>
    </row>
    <row r="844" ht="14.25" spans="1:6">
      <c r="A844" s="11">
        <v>842</v>
      </c>
      <c r="B844" s="19" t="s">
        <v>850</v>
      </c>
      <c r="D844" s="21">
        <v>46048.338</v>
      </c>
      <c r="F844" s="14" t="s">
        <v>8</v>
      </c>
    </row>
    <row r="845" ht="14.25" spans="1:6">
      <c r="A845" s="11">
        <v>843</v>
      </c>
      <c r="B845" s="19" t="s">
        <v>851</v>
      </c>
      <c r="D845" s="21">
        <v>19880.01</v>
      </c>
      <c r="F845" s="14" t="s">
        <v>8</v>
      </c>
    </row>
    <row r="846" ht="14.25" spans="1:6">
      <c r="A846" s="11">
        <v>844</v>
      </c>
      <c r="B846" s="19" t="s">
        <v>852</v>
      </c>
      <c r="D846" s="21">
        <v>12271.356</v>
      </c>
      <c r="F846" s="14" t="s">
        <v>8</v>
      </c>
    </row>
    <row r="847" ht="14.25" spans="1:6">
      <c r="A847" s="11">
        <v>845</v>
      </c>
      <c r="B847" s="19" t="s">
        <v>853</v>
      </c>
      <c r="D847" s="21">
        <v>12450.582</v>
      </c>
      <c r="F847" s="14" t="s">
        <v>8</v>
      </c>
    </row>
    <row r="848" ht="14.25" spans="1:6">
      <c r="A848" s="11">
        <v>846</v>
      </c>
      <c r="B848" s="19" t="s">
        <v>854</v>
      </c>
      <c r="D848" s="21">
        <v>5139.504</v>
      </c>
      <c r="F848" s="14" t="s">
        <v>8</v>
      </c>
    </row>
    <row r="849" ht="14.25" spans="1:6">
      <c r="A849" s="11">
        <v>847</v>
      </c>
      <c r="B849" s="19" t="s">
        <v>855</v>
      </c>
      <c r="D849" s="21">
        <v>4238.136</v>
      </c>
      <c r="F849" s="14" t="s">
        <v>8</v>
      </c>
    </row>
    <row r="850" ht="14.25" spans="1:6">
      <c r="A850" s="11">
        <v>848</v>
      </c>
      <c r="B850" s="19" t="s">
        <v>856</v>
      </c>
      <c r="D850" s="21">
        <v>822.096</v>
      </c>
      <c r="F850" s="14" t="s">
        <v>8</v>
      </c>
    </row>
    <row r="851" ht="14.25" spans="1:6">
      <c r="A851" s="11">
        <v>849</v>
      </c>
      <c r="B851" s="19" t="s">
        <v>857</v>
      </c>
      <c r="D851" s="21">
        <v>411.048</v>
      </c>
      <c r="F851" s="14" t="s">
        <v>8</v>
      </c>
    </row>
    <row r="852" ht="14.25" spans="1:6">
      <c r="A852" s="11">
        <v>850</v>
      </c>
      <c r="B852" s="19" t="s">
        <v>858</v>
      </c>
      <c r="D852" s="21">
        <v>822.096</v>
      </c>
      <c r="F852" s="14" t="s">
        <v>8</v>
      </c>
    </row>
    <row r="853" ht="14.25" spans="1:6">
      <c r="A853" s="11">
        <v>851</v>
      </c>
      <c r="B853" s="19" t="s">
        <v>859</v>
      </c>
      <c r="D853" s="21">
        <v>1170</v>
      </c>
      <c r="F853" s="14" t="s">
        <v>8</v>
      </c>
    </row>
    <row r="854" ht="14.25" spans="1:6">
      <c r="A854" s="11">
        <v>852</v>
      </c>
      <c r="B854" s="19" t="s">
        <v>860</v>
      </c>
      <c r="D854" s="21">
        <v>719.334</v>
      </c>
      <c r="F854" s="14" t="s">
        <v>8</v>
      </c>
    </row>
    <row r="855" ht="14.25" spans="1:6">
      <c r="A855" s="11">
        <v>853</v>
      </c>
      <c r="B855" s="19" t="s">
        <v>861</v>
      </c>
      <c r="D855" s="21">
        <v>1503.936</v>
      </c>
      <c r="F855" s="14" t="s">
        <v>8</v>
      </c>
    </row>
    <row r="856" ht="14.25" spans="1:6">
      <c r="A856" s="11">
        <v>854</v>
      </c>
      <c r="B856" s="19" t="s">
        <v>862</v>
      </c>
      <c r="D856" s="21">
        <v>822.096</v>
      </c>
      <c r="F856" s="14" t="s">
        <v>8</v>
      </c>
    </row>
    <row r="857" ht="14.25" spans="1:6">
      <c r="A857" s="11">
        <v>855</v>
      </c>
      <c r="B857" s="19" t="s">
        <v>863</v>
      </c>
      <c r="D857" s="21">
        <v>5169.528</v>
      </c>
      <c r="F857" s="14" t="s">
        <v>8</v>
      </c>
    </row>
    <row r="858" ht="14.25" spans="1:6">
      <c r="A858" s="11">
        <v>856</v>
      </c>
      <c r="B858" s="19" t="s">
        <v>864</v>
      </c>
      <c r="D858" s="21">
        <v>1058.76</v>
      </c>
      <c r="F858" s="14" t="s">
        <v>8</v>
      </c>
    </row>
    <row r="859" ht="14.25" spans="1:6">
      <c r="A859" s="11">
        <v>857</v>
      </c>
      <c r="B859" s="19" t="s">
        <v>865</v>
      </c>
      <c r="D859" s="21">
        <v>822.096</v>
      </c>
      <c r="F859" s="14" t="s">
        <v>8</v>
      </c>
    </row>
    <row r="860" ht="14.25" spans="1:6">
      <c r="A860" s="11">
        <v>858</v>
      </c>
      <c r="B860" s="19" t="s">
        <v>866</v>
      </c>
      <c r="D860" s="21">
        <v>411.048</v>
      </c>
      <c r="F860" s="14" t="s">
        <v>8</v>
      </c>
    </row>
    <row r="861" ht="14.25" spans="1:6">
      <c r="A861" s="11">
        <v>859</v>
      </c>
      <c r="B861" s="19" t="s">
        <v>867</v>
      </c>
      <c r="D861" s="21">
        <v>21438.072</v>
      </c>
      <c r="F861" s="14" t="s">
        <v>8</v>
      </c>
    </row>
    <row r="862" ht="14.25" spans="1:6">
      <c r="A862" s="11">
        <v>860</v>
      </c>
      <c r="B862" s="19" t="s">
        <v>868</v>
      </c>
      <c r="D862" s="21">
        <v>85717.89</v>
      </c>
      <c r="F862" s="14" t="s">
        <v>8</v>
      </c>
    </row>
    <row r="863" ht="14.25" spans="1:6">
      <c r="A863" s="11">
        <v>861</v>
      </c>
      <c r="B863" s="19" t="s">
        <v>869</v>
      </c>
      <c r="D863" s="21">
        <v>47148.372</v>
      </c>
      <c r="F863" s="14" t="s">
        <v>8</v>
      </c>
    </row>
    <row r="864" ht="14.25" spans="1:6">
      <c r="A864" s="11">
        <v>862</v>
      </c>
      <c r="B864" s="19" t="s">
        <v>870</v>
      </c>
      <c r="D864" s="21">
        <v>22565.115</v>
      </c>
      <c r="F864" s="14" t="s">
        <v>8</v>
      </c>
    </row>
    <row r="865" ht="14.25" spans="1:6">
      <c r="A865" s="11">
        <v>863</v>
      </c>
      <c r="B865" s="19" t="s">
        <v>871</v>
      </c>
      <c r="D865" s="21">
        <v>66950.064</v>
      </c>
      <c r="F865" s="14" t="s">
        <v>8</v>
      </c>
    </row>
    <row r="866" ht="14.25" spans="1:6">
      <c r="A866" s="11">
        <v>864</v>
      </c>
      <c r="B866" s="19" t="s">
        <v>872</v>
      </c>
      <c r="D866" s="21">
        <v>40264.182</v>
      </c>
      <c r="F866" s="14" t="s">
        <v>8</v>
      </c>
    </row>
    <row r="867" ht="14.25" spans="1:6">
      <c r="A867" s="11">
        <v>865</v>
      </c>
      <c r="B867" s="19" t="s">
        <v>873</v>
      </c>
      <c r="D867" s="21">
        <v>53016.516</v>
      </c>
      <c r="F867" s="14" t="s">
        <v>8</v>
      </c>
    </row>
    <row r="868" ht="14.25" spans="1:6">
      <c r="A868" s="11">
        <v>866</v>
      </c>
      <c r="B868" s="19" t="s">
        <v>874</v>
      </c>
      <c r="D868" s="21">
        <v>1911.744</v>
      </c>
      <c r="F868" s="14" t="s">
        <v>8</v>
      </c>
    </row>
    <row r="869" ht="14.25" spans="1:6">
      <c r="A869" s="11">
        <v>867</v>
      </c>
      <c r="B869" s="19" t="s">
        <v>875</v>
      </c>
      <c r="D869" s="21">
        <v>99672.516</v>
      </c>
      <c r="F869" s="14" t="s">
        <v>8</v>
      </c>
    </row>
    <row r="870" ht="14.25" spans="1:6">
      <c r="A870" s="11">
        <v>868</v>
      </c>
      <c r="B870" s="19" t="s">
        <v>876</v>
      </c>
      <c r="D870" s="21">
        <v>92684.754</v>
      </c>
      <c r="F870" s="14" t="s">
        <v>8</v>
      </c>
    </row>
    <row r="871" ht="14.25" spans="1:6">
      <c r="A871" s="11">
        <v>869</v>
      </c>
      <c r="B871" s="19" t="s">
        <v>877</v>
      </c>
      <c r="D871" s="21">
        <v>133843.644</v>
      </c>
      <c r="F871" s="14" t="s">
        <v>8</v>
      </c>
    </row>
    <row r="872" ht="14.25" spans="1:6">
      <c r="A872" s="11">
        <v>870</v>
      </c>
      <c r="B872" s="19" t="s">
        <v>878</v>
      </c>
      <c r="D872" s="21">
        <v>68831.874</v>
      </c>
      <c r="F872" s="14" t="s">
        <v>8</v>
      </c>
    </row>
    <row r="873" ht="14.25" spans="1:6">
      <c r="A873" s="11">
        <v>871</v>
      </c>
      <c r="B873" s="19" t="s">
        <v>879</v>
      </c>
      <c r="D873" s="21">
        <v>123244.02</v>
      </c>
      <c r="F873" s="14" t="s">
        <v>8</v>
      </c>
    </row>
    <row r="874" ht="14.25" spans="1:6">
      <c r="A874" s="11">
        <v>872</v>
      </c>
      <c r="B874" s="19" t="s">
        <v>880</v>
      </c>
      <c r="D874" s="21">
        <v>69636.231</v>
      </c>
      <c r="F874" s="14" t="s">
        <v>8</v>
      </c>
    </row>
    <row r="875" ht="14.25" spans="1:6">
      <c r="A875" s="11">
        <v>873</v>
      </c>
      <c r="B875" s="19" t="s">
        <v>881</v>
      </c>
      <c r="D875" s="21">
        <v>83734.956</v>
      </c>
      <c r="F875" s="14" t="s">
        <v>8</v>
      </c>
    </row>
    <row r="876" ht="14.25" spans="1:6">
      <c r="A876" s="11">
        <v>874</v>
      </c>
      <c r="B876" s="19" t="s">
        <v>882</v>
      </c>
      <c r="D876" s="21">
        <v>124074.189</v>
      </c>
      <c r="F876" s="14" t="s">
        <v>8</v>
      </c>
    </row>
    <row r="877" ht="14.25" spans="1:6">
      <c r="A877" s="11">
        <v>875</v>
      </c>
      <c r="B877" s="19" t="s">
        <v>883</v>
      </c>
      <c r="D877" s="21">
        <v>54464.202</v>
      </c>
      <c r="F877" s="14" t="s">
        <v>8</v>
      </c>
    </row>
    <row r="878" ht="14.25" spans="1:6">
      <c r="A878" s="11">
        <v>876</v>
      </c>
      <c r="B878" s="19" t="s">
        <v>884</v>
      </c>
      <c r="D878" s="21">
        <v>83408.094</v>
      </c>
      <c r="F878" s="14" t="s">
        <v>8</v>
      </c>
    </row>
    <row r="879" ht="14.25" spans="1:6">
      <c r="A879" s="11">
        <v>877</v>
      </c>
      <c r="B879" s="19" t="s">
        <v>885</v>
      </c>
      <c r="D879" s="21">
        <v>204010.218</v>
      </c>
      <c r="F879" s="14" t="s">
        <v>8</v>
      </c>
    </row>
    <row r="880" ht="14.25" spans="1:6">
      <c r="A880" s="11">
        <v>878</v>
      </c>
      <c r="B880" s="19" t="s">
        <v>886</v>
      </c>
      <c r="D880" s="21">
        <v>99598.23</v>
      </c>
      <c r="F880" s="14" t="s">
        <v>8</v>
      </c>
    </row>
    <row r="881" ht="14.25" spans="1:6">
      <c r="A881" s="11">
        <v>879</v>
      </c>
      <c r="B881" s="19" t="s">
        <v>887</v>
      </c>
      <c r="D881" s="21">
        <v>2133</v>
      </c>
      <c r="F881" s="14" t="s">
        <v>8</v>
      </c>
    </row>
    <row r="882" ht="14.25" spans="1:6">
      <c r="A882" s="11">
        <v>880</v>
      </c>
      <c r="B882" s="19" t="s">
        <v>888</v>
      </c>
      <c r="D882" s="21">
        <v>75059.082</v>
      </c>
      <c r="F882" s="14" t="s">
        <v>8</v>
      </c>
    </row>
  </sheetData>
  <mergeCells count="1">
    <mergeCell ref="A1:F1"/>
  </mergeCells>
  <conditionalFormatting sqref="B808">
    <cfRule type="duplicateValues" dxfId="0" priority="19"/>
    <cfRule type="duplicateValues" dxfId="0" priority="18"/>
    <cfRule type="duplicateValues" dxfId="0" priority="17"/>
  </conditionalFormatting>
  <conditionalFormatting sqref="B809">
    <cfRule type="duplicateValues" dxfId="0" priority="16"/>
    <cfRule type="duplicateValues" dxfId="0" priority="15"/>
    <cfRule type="duplicateValues" dxfId="0" priority="14"/>
  </conditionalFormatting>
  <conditionalFormatting sqref="B810">
    <cfRule type="duplicateValues" dxfId="0" priority="13"/>
    <cfRule type="duplicateValues" dxfId="0" priority="12"/>
    <cfRule type="duplicateValues" dxfId="0" priority="11"/>
  </conditionalFormatting>
  <conditionalFormatting sqref="B811">
    <cfRule type="duplicateValues" dxfId="0" priority="10"/>
    <cfRule type="duplicateValues" dxfId="0" priority="9"/>
    <cfRule type="duplicateValues" dxfId="0" priority="8"/>
  </conditionalFormatting>
  <conditionalFormatting sqref="B812">
    <cfRule type="duplicateValues" dxfId="0" priority="7"/>
    <cfRule type="duplicateValues" dxfId="0" priority="6"/>
    <cfRule type="duplicateValues" dxfId="0" priority="5"/>
  </conditionalFormatting>
  <conditionalFormatting sqref="B849">
    <cfRule type="duplicateValues" dxfId="0" priority="1"/>
  </conditionalFormatting>
  <conditionalFormatting sqref="B813:B814">
    <cfRule type="duplicateValues" dxfId="0" priority="3"/>
  </conditionalFormatting>
  <conditionalFormatting sqref="B815:B816">
    <cfRule type="duplicateValues" dxfId="0" priority="2"/>
  </conditionalFormatting>
  <conditionalFormatting sqref="B817:B821 B842:B848 B823:B840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6" sqref="I3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༺༒༻</cp:lastModifiedBy>
  <dcterms:created xsi:type="dcterms:W3CDTF">2022-06-15T07:02:55Z</dcterms:created>
  <dcterms:modified xsi:type="dcterms:W3CDTF">2022-06-15T07:15:51Z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F0C49E9C8A94499EA837875738DCACA5</vt:lpwstr>
  </property>
</Properties>
</file>